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485" yWindow="540" windowWidth="12135" windowHeight="6255" tabRatio="1000"/>
  </bookViews>
  <sheets>
    <sheet name="Page i" sheetId="18" r:id="rId1"/>
    <sheet name="Page 1" sheetId="19" r:id="rId2"/>
    <sheet name="Page 2" sheetId="20" r:id="rId3"/>
    <sheet name="Page 3" sheetId="21" r:id="rId4"/>
    <sheet name="Page 4" sheetId="1" r:id="rId5"/>
    <sheet name="Page 5" sheetId="22" r:id="rId6"/>
    <sheet name="Page 6" sheetId="23" r:id="rId7"/>
    <sheet name="Page 7" sheetId="24" r:id="rId8"/>
    <sheet name="Page 8" sheetId="25" r:id="rId9"/>
    <sheet name="Page 9" sheetId="83" r:id="rId10"/>
    <sheet name="Page 10" sheetId="27" r:id="rId11"/>
    <sheet name="Page 11" sheetId="28" r:id="rId12"/>
    <sheet name="Page 12" sheetId="2" r:id="rId13"/>
    <sheet name="Page 13" sheetId="3" r:id="rId14"/>
    <sheet name="Page 14" sheetId="88" r:id="rId15"/>
    <sheet name="Page 15" sheetId="82" r:id="rId16"/>
    <sheet name="Page 16" sheetId="6" r:id="rId17"/>
    <sheet name="Page 17" sheetId="7" r:id="rId18"/>
    <sheet name="Page 18" sheetId="8" r:id="rId19"/>
    <sheet name="Page 19" sheetId="9" r:id="rId20"/>
    <sheet name="Page 20" sheetId="10" r:id="rId21"/>
    <sheet name="Page 21" sheetId="29" r:id="rId22"/>
    <sheet name="Page 22" sheetId="11" r:id="rId23"/>
    <sheet name="Page 23" sheetId="30" r:id="rId24"/>
    <sheet name="Page 24" sheetId="31" r:id="rId25"/>
    <sheet name="Page 25" sheetId="12" r:id="rId26"/>
    <sheet name="Page 26" sheetId="80" r:id="rId27"/>
    <sheet name="Page 27" sheetId="13" r:id="rId28"/>
    <sheet name="Page 28" sheetId="14" r:id="rId29"/>
    <sheet name="Page 29" sheetId="15" r:id="rId30"/>
    <sheet name="Page 30" sheetId="16" r:id="rId31"/>
    <sheet name="Page 31" sheetId="32" r:id="rId32"/>
    <sheet name="Page 32" sheetId="34" r:id="rId33"/>
    <sheet name="Page 33" sheetId="35" r:id="rId34"/>
    <sheet name="Page 34" sheetId="36" r:id="rId35"/>
    <sheet name="Page 35" sheetId="37" r:id="rId36"/>
    <sheet name="Page 36" sheetId="39" r:id="rId37"/>
    <sheet name="Page 37" sheetId="40" r:id="rId38"/>
    <sheet name="Page 38" sheetId="41" r:id="rId39"/>
    <sheet name="Page 39" sheetId="43" r:id="rId40"/>
    <sheet name="Page 40" sheetId="44" r:id="rId41"/>
    <sheet name="Page 41" sheetId="45" r:id="rId42"/>
    <sheet name="Page 42" sheetId="46" r:id="rId43"/>
    <sheet name="Page 43" sheetId="47" r:id="rId44"/>
    <sheet name="Page 44" sheetId="48" r:id="rId45"/>
    <sheet name="Page 45" sheetId="49" r:id="rId46"/>
    <sheet name="Page 46" sheetId="52" r:id="rId47"/>
    <sheet name="Page 47-63" sheetId="53" r:id="rId48"/>
    <sheet name="Page 64" sheetId="69" r:id="rId49"/>
    <sheet name="Page 65" sheetId="70" r:id="rId50"/>
    <sheet name="Page 66" sheetId="71" r:id="rId51"/>
    <sheet name="Page 67" sheetId="72" r:id="rId52"/>
    <sheet name="Page 68" sheetId="90" r:id="rId53"/>
    <sheet name="Page 69" sheetId="89" r:id="rId54"/>
    <sheet name="Page 70" sheetId="91" r:id="rId55"/>
    <sheet name="Page 71" sheetId="92" r:id="rId56"/>
    <sheet name="Page 72" sheetId="93" r:id="rId57"/>
    <sheet name="Page 73" sheetId="94" r:id="rId58"/>
    <sheet name="Page 74" sheetId="73" r:id="rId59"/>
  </sheets>
  <externalReferences>
    <externalReference r:id="rId60"/>
  </externalReferences>
  <definedNames>
    <definedName name="_GoBack" localSheetId="13">'Page 13'!$A$18</definedName>
    <definedName name="_Toc123105975" localSheetId="36">'Page 36'!#REF!</definedName>
    <definedName name="_Toc123106052" localSheetId="6">'Page 6'!#REF!</definedName>
    <definedName name="_Toc123106053" localSheetId="6">'Page 6'!#REF!</definedName>
    <definedName name="_Toc123106054" localSheetId="7">'Page 7'!$A$1</definedName>
    <definedName name="_Toc123106077" localSheetId="29">'Page 29'!$A$3</definedName>
    <definedName name="_Toc123106083" localSheetId="17">'Page 17'!#REF!</definedName>
    <definedName name="_Toc123106084" localSheetId="30">'Page 30'!$A$7</definedName>
    <definedName name="_Toc239669016" localSheetId="24">'Page 24'!$D$7</definedName>
    <definedName name="_Toc241307918" localSheetId="8">'Page 8'!$A$1</definedName>
    <definedName name="_Toc241307923" localSheetId="20">'Page 20'!$A$4</definedName>
    <definedName name="_Toc241307932" localSheetId="29">'Page 29'!$A$1</definedName>
    <definedName name="_Toc241307934" localSheetId="29">'Page 29'!$A$5</definedName>
    <definedName name="_Toc241307935" localSheetId="16">'Page 16'!$C$9</definedName>
    <definedName name="_Toc241307940" localSheetId="31">'Page 31'!$A$32</definedName>
    <definedName name="_Toc241307943" localSheetId="35">'Page 35'!$A$6</definedName>
    <definedName name="_Toc241307945" localSheetId="37">'Page 37'!$D$24</definedName>
    <definedName name="_Toc241307952" localSheetId="44">'Page 44'!$B$3</definedName>
    <definedName name="_Toc278369752" localSheetId="10">'Page 10'!#REF!</definedName>
    <definedName name="AdmissionYield" localSheetId="20">'Page 20'!$A$21</definedName>
    <definedName name="CreditHours" localSheetId="33">'Page 33'!$B$9</definedName>
    <definedName name="EnrollmentbyCounty" localSheetId="27">'Page 27'!$E$4</definedName>
    <definedName name="EnrollmentbyEthnicityGenderStatusClCol" localSheetId="17">'Page 17'!#REF!</definedName>
    <definedName name="EnrollmentUgradGrad" localSheetId="31">'Page 31'!$A$4</definedName>
    <definedName name="OLE_LINK6" localSheetId="2">'Page 2'!#REF!</definedName>
    <definedName name="_xlnm.Print_Area" localSheetId="1">'Page 1'!$A$1:$M$27</definedName>
    <definedName name="_xlnm.Print_Area" localSheetId="10">'Page 10'!$A$1:$M$15</definedName>
    <definedName name="_xlnm.Print_Area" localSheetId="11">'Page 11'!$A$1:$M$25</definedName>
    <definedName name="_xlnm.Print_Area" localSheetId="12">'Page 12'!$A$1:$I$36</definedName>
    <definedName name="_xlnm.Print_Area" localSheetId="13">'Page 13'!$A$1:$K$19</definedName>
    <definedName name="_xlnm.Print_Area" localSheetId="14">'Page 14'!$A$1:$K$19</definedName>
    <definedName name="_xlnm.Print_Area" localSheetId="15">'Page 15'!$C$8:$M$19</definedName>
    <definedName name="_xlnm.Print_Area" localSheetId="16">'Page 16'!$A$1:$H$32</definedName>
    <definedName name="_xlnm.Print_Area" localSheetId="17">'Page 17'!$B$1:$G$34</definedName>
    <definedName name="_xlnm.Print_Area" localSheetId="18">'Page 18'!$A$4:$N$34</definedName>
    <definedName name="_xlnm.Print_Area" localSheetId="19">'Page 19'!$A$4:$I$39</definedName>
    <definedName name="_xlnm.Print_Area" localSheetId="2">'Page 2'!$A$1:$M$28</definedName>
    <definedName name="_xlnm.Print_Area" localSheetId="20">'Page 20'!$A$1:$G$24</definedName>
    <definedName name="_xlnm.Print_Area" localSheetId="21">'Page 21'!$A$7:$L$33</definedName>
    <definedName name="_xlnm.Print_Area" localSheetId="22">'Page 22'!$A$1:$G$21</definedName>
    <definedName name="_xlnm.Print_Area" localSheetId="23">'Page 23'!$A$3:$L$28</definedName>
    <definedName name="_xlnm.Print_Area" localSheetId="24">'Page 24'!$A$1:$M$15</definedName>
    <definedName name="_xlnm.Print_Area" localSheetId="25">'Page 25'!$A$1:$F$25</definedName>
    <definedName name="_xlnm.Print_Area" localSheetId="26">'Page 26'!$A$1:$F$26</definedName>
    <definedName name="_xlnm.Print_Area" localSheetId="27">'Page 27'!$A$4:$M$39</definedName>
    <definedName name="_xlnm.Print_Area" localSheetId="28">'Page 28'!$A$3:$M$37</definedName>
    <definedName name="_xlnm.Print_Area" localSheetId="29">'Page 29'!$A$1:$N$31</definedName>
    <definedName name="_xlnm.Print_Area" localSheetId="3">'Page 3'!$A$1:$M$25</definedName>
    <definedName name="_xlnm.Print_Area" localSheetId="30">'Page 30'!$A$6:$K$39</definedName>
    <definedName name="_xlnm.Print_Area" localSheetId="31">'Page 31'!$A$4:$G$34</definedName>
    <definedName name="_xlnm.Print_Area" localSheetId="32">'Page 32'!$B$2:$Q$50</definedName>
    <definedName name="_xlnm.Print_Area" localSheetId="33">'Page 33'!$B$6:$I$29</definedName>
    <definedName name="_xlnm.Print_Area" localSheetId="34">'Page 34'!$B$1:$Q$26</definedName>
    <definedName name="_xlnm.Print_Area" localSheetId="35">'Page 35'!$A$6:$G$25</definedName>
    <definedName name="_xlnm.Print_Area" localSheetId="36">'Page 36'!$A$1:$M$15</definedName>
    <definedName name="_xlnm.Print_Area" localSheetId="37">'Page 37'!$D$2:$W$25</definedName>
    <definedName name="_xlnm.Print_Area" localSheetId="38">'Page 38'!$C$1:$M$42</definedName>
    <definedName name="_xlnm.Print_Area" localSheetId="39">'Page 39'!$A$1:$M$15</definedName>
    <definedName name="_xlnm.Print_Area" localSheetId="40">'Page 40'!$A$1:$C$38</definedName>
    <definedName name="_xlnm.Print_Area" localSheetId="41">'Page 41'!$A$1:$C$32</definedName>
    <definedName name="_xlnm.Print_Area" localSheetId="42">'Page 42'!$A$1:$C$36</definedName>
    <definedName name="_xlnm.Print_Area" localSheetId="43">'Page 43'!$A$1:$C$37</definedName>
    <definedName name="_xlnm.Print_Area" localSheetId="44">'Page 44'!$B$3:$J$28</definedName>
    <definedName name="_xlnm.Print_Area" localSheetId="45">'Page 45'!$B$3:$J$22</definedName>
    <definedName name="_xlnm.Print_Area" localSheetId="46">'Page 46'!$A$1:$M$13</definedName>
    <definedName name="_xlnm.Print_Area" localSheetId="47">'Page 47-63'!$B$1:$H$500</definedName>
    <definedName name="_xlnm.Print_Area" localSheetId="5">'Page 5'!$A$1:$M$15</definedName>
    <definedName name="_xlnm.Print_Area" localSheetId="6">'Page 6'!$A$1:$M$22</definedName>
    <definedName name="_xlnm.Print_Area" localSheetId="48">'Page 64'!$A$1:$M$12</definedName>
    <definedName name="_xlnm.Print_Area" localSheetId="49">'Page 65'!$C$4:$I$32</definedName>
    <definedName name="_xlnm.Print_Area" localSheetId="50">'Page 66'!$A$1:$M$13</definedName>
    <definedName name="_xlnm.Print_Area" localSheetId="51">'Page 67'!$B$3:$G$23</definedName>
    <definedName name="_xlnm.Print_Area" localSheetId="52">'Page 68'!$A$1:$M$11</definedName>
    <definedName name="_xlnm.Print_Area" localSheetId="53">'Page 69'!$A$1:$E$19</definedName>
    <definedName name="_xlnm.Print_Area" localSheetId="7">'Page 7'!$A$1:$M$27</definedName>
    <definedName name="_xlnm.Print_Area" localSheetId="54">'Page 70'!$A$1:$G$17</definedName>
    <definedName name="_xlnm.Print_Area" localSheetId="55">'Page 71'!$A$1:$I$19</definedName>
    <definedName name="_xlnm.Print_Area" localSheetId="56">'Page 72'!$A$1:$I$17</definedName>
    <definedName name="_xlnm.Print_Area" localSheetId="57">'Page 73'!$A$1:$D$25</definedName>
    <definedName name="_xlnm.Print_Area" localSheetId="58">'Page 74'!$B$6:$L$9</definedName>
    <definedName name="_xlnm.Print_Area" localSheetId="8">'Page 8'!$A$1:$M$27</definedName>
    <definedName name="_xlnm.Print_Area" localSheetId="9">'Page 9'!$A$9:$X$70</definedName>
    <definedName name="_xlnm.Print_Area" localSheetId="0">'Page i'!$A$1:$K$20</definedName>
    <definedName name="_xlnm.Print_Titles" localSheetId="47">'Page 47-63'!$1:$4</definedName>
    <definedName name="_xlnm.Print_Titles" localSheetId="49">'Page 65'!$4:$6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8" i="53" l="1"/>
  <c r="H218" i="53"/>
  <c r="H215" i="53"/>
  <c r="H202" i="53"/>
  <c r="K37" i="16" l="1"/>
  <c r="L27" i="15"/>
  <c r="K35" i="14" l="1"/>
  <c r="L35" i="14"/>
  <c r="L34" i="14"/>
  <c r="K34" i="14"/>
  <c r="M33" i="14"/>
  <c r="M34" i="14" s="1"/>
  <c r="M35" i="14" s="1"/>
  <c r="M15" i="14"/>
  <c r="F5" i="12"/>
  <c r="G16" i="2" l="1"/>
  <c r="G17" i="2"/>
  <c r="G15" i="2"/>
  <c r="H13" i="3"/>
  <c r="H12" i="3"/>
  <c r="H11" i="3"/>
  <c r="G20" i="2"/>
  <c r="G21" i="2"/>
  <c r="G19" i="2"/>
  <c r="H8" i="3"/>
  <c r="H9" i="3"/>
  <c r="H7" i="3"/>
  <c r="G28" i="2"/>
  <c r="G29" i="2"/>
  <c r="G27" i="2"/>
  <c r="G12" i="2"/>
  <c r="G13" i="2"/>
  <c r="G11" i="2"/>
  <c r="G8" i="2"/>
  <c r="G9" i="2"/>
  <c r="G7" i="2"/>
  <c r="G35" i="9" l="1"/>
  <c r="H15" i="88"/>
  <c r="G15" i="88"/>
  <c r="F15" i="88"/>
  <c r="D9" i="7" l="1"/>
  <c r="D10" i="7"/>
  <c r="D11" i="7"/>
  <c r="D12" i="7"/>
  <c r="D13" i="7"/>
  <c r="D14" i="7"/>
  <c r="D15" i="7"/>
  <c r="D16" i="7"/>
  <c r="D17" i="7"/>
  <c r="D18" i="7"/>
  <c r="D19" i="7"/>
  <c r="D20" i="7"/>
  <c r="D21" i="7"/>
  <c r="D22" i="7"/>
  <c r="D23" i="7"/>
  <c r="D24" i="7"/>
  <c r="D25" i="7"/>
  <c r="D26" i="7"/>
  <c r="D27" i="7"/>
  <c r="D28" i="7"/>
  <c r="D29" i="7"/>
  <c r="D30" i="7"/>
  <c r="D8" i="7"/>
  <c r="D7" i="7"/>
  <c r="L31" i="8" l="1"/>
  <c r="C9" i="8" l="1"/>
  <c r="M10" i="8"/>
  <c r="M11" i="8"/>
  <c r="M12" i="8"/>
  <c r="M13" i="8"/>
  <c r="M14" i="8"/>
  <c r="M15" i="8"/>
  <c r="M16" i="8"/>
  <c r="M17" i="8"/>
  <c r="M18" i="8"/>
  <c r="M19" i="8"/>
  <c r="M20" i="8"/>
  <c r="M21" i="8"/>
  <c r="M22" i="8"/>
  <c r="M23" i="8"/>
  <c r="M24" i="8"/>
  <c r="M25" i="8"/>
  <c r="M26" i="8"/>
  <c r="M27" i="8"/>
  <c r="M28" i="8"/>
  <c r="M29" i="8"/>
  <c r="M30" i="8"/>
  <c r="M9" i="8"/>
  <c r="H10" i="8"/>
  <c r="H11" i="8"/>
  <c r="H12" i="8"/>
  <c r="H13" i="8"/>
  <c r="H14" i="8"/>
  <c r="H15" i="8"/>
  <c r="H16" i="8"/>
  <c r="H17" i="8"/>
  <c r="H18" i="8"/>
  <c r="H19" i="8"/>
  <c r="H20" i="8"/>
  <c r="H21" i="8"/>
  <c r="H22" i="8"/>
  <c r="H23" i="8"/>
  <c r="H24" i="8"/>
  <c r="H25" i="8"/>
  <c r="H26" i="8"/>
  <c r="H27" i="8"/>
  <c r="H28" i="8"/>
  <c r="H29" i="8"/>
  <c r="H30" i="8"/>
  <c r="H31" i="8"/>
  <c r="H9" i="8"/>
  <c r="C10" i="8"/>
  <c r="C11" i="8"/>
  <c r="C12" i="8"/>
  <c r="C13" i="8"/>
  <c r="C14" i="8"/>
  <c r="C15" i="8"/>
  <c r="C16" i="8"/>
  <c r="C17" i="8"/>
  <c r="C18" i="8"/>
  <c r="C19" i="8"/>
  <c r="C20" i="8"/>
  <c r="C21" i="8"/>
  <c r="C22" i="8"/>
  <c r="C23" i="8"/>
  <c r="C24" i="8"/>
  <c r="C25" i="8"/>
  <c r="C26" i="8"/>
  <c r="C27" i="8"/>
  <c r="C28" i="8"/>
  <c r="C29" i="8"/>
  <c r="C30" i="8"/>
  <c r="C31" i="8"/>
  <c r="H14" i="93"/>
  <c r="G14" i="93"/>
  <c r="E14" i="93"/>
  <c r="C14" i="93"/>
  <c r="H13" i="93"/>
  <c r="G13" i="93"/>
  <c r="H12" i="93"/>
  <c r="E12" i="93"/>
  <c r="C12" i="93"/>
  <c r="H10" i="93"/>
  <c r="G10" i="93"/>
  <c r="E10" i="93"/>
  <c r="C10" i="93"/>
  <c r="H9" i="93"/>
  <c r="G9" i="93"/>
  <c r="E9" i="93"/>
  <c r="C9" i="93"/>
  <c r="H8" i="93"/>
  <c r="G8" i="93"/>
  <c r="E8" i="93"/>
  <c r="C8" i="93"/>
  <c r="H16" i="92"/>
  <c r="G16" i="92" s="1"/>
  <c r="H15" i="92"/>
  <c r="G15" i="92" s="1"/>
  <c r="F14" i="91"/>
  <c r="F13" i="91"/>
  <c r="F12" i="91"/>
  <c r="F11" i="91"/>
  <c r="F10" i="91"/>
  <c r="C10" i="91" s="1"/>
  <c r="E10" i="91"/>
  <c r="F9" i="91"/>
  <c r="E9" i="91" s="1"/>
  <c r="F8" i="91"/>
  <c r="E8" i="91" s="1"/>
  <c r="F7" i="91"/>
  <c r="C7" i="91" s="1"/>
  <c r="E7" i="91"/>
  <c r="M31" i="8" l="1"/>
  <c r="C16" i="92"/>
  <c r="E15" i="92"/>
  <c r="E16" i="92"/>
  <c r="C15" i="92"/>
  <c r="C12" i="91"/>
  <c r="C13" i="91"/>
  <c r="C14" i="91"/>
  <c r="C8" i="91"/>
  <c r="C9" i="91"/>
  <c r="E11" i="91"/>
  <c r="E12" i="91"/>
  <c r="E13" i="91"/>
  <c r="E14" i="91"/>
  <c r="G19" i="53" l="1"/>
  <c r="H71" i="53"/>
  <c r="H72" i="53" s="1"/>
  <c r="H466" i="53"/>
  <c r="G466" i="53"/>
  <c r="G456" i="53"/>
  <c r="H451" i="53"/>
  <c r="G451" i="53"/>
  <c r="H438" i="53"/>
  <c r="H439" i="53" s="1"/>
  <c r="G438" i="53"/>
  <c r="G439" i="53" s="1"/>
  <c r="G427" i="53"/>
  <c r="G417" i="53"/>
  <c r="H417" i="53"/>
  <c r="H384" i="53"/>
  <c r="H385" i="53" s="1"/>
  <c r="G384" i="53"/>
  <c r="G385" i="53" s="1"/>
  <c r="H372" i="53"/>
  <c r="G372" i="53"/>
  <c r="H350" i="53"/>
  <c r="G350" i="53"/>
  <c r="H345" i="53"/>
  <c r="H333" i="53"/>
  <c r="G325" i="53"/>
  <c r="G326" i="53" s="1"/>
  <c r="H325" i="53"/>
  <c r="H322" i="53"/>
  <c r="H313" i="53"/>
  <c r="G313" i="53"/>
  <c r="H317" i="53"/>
  <c r="H305" i="53"/>
  <c r="H293" i="53"/>
  <c r="G291" i="53"/>
  <c r="G294" i="53" s="1"/>
  <c r="H291" i="53"/>
  <c r="H266" i="53"/>
  <c r="G266" i="53"/>
  <c r="H263" i="53"/>
  <c r="G263" i="53"/>
  <c r="H257" i="53"/>
  <c r="G257" i="53"/>
  <c r="H245" i="53"/>
  <c r="H246" i="53" s="1"/>
  <c r="G245" i="53"/>
  <c r="G246" i="53" s="1"/>
  <c r="H213" i="53"/>
  <c r="H209" i="53"/>
  <c r="G202" i="53"/>
  <c r="H204" i="53"/>
  <c r="H194" i="53"/>
  <c r="H195" i="53" s="1"/>
  <c r="H188" i="53"/>
  <c r="H189" i="53" s="1"/>
  <c r="H184" i="53"/>
  <c r="H217" i="53" s="1"/>
  <c r="G184" i="53"/>
  <c r="G217" i="53" s="1"/>
  <c r="H182" i="53"/>
  <c r="G182" i="53"/>
  <c r="H175" i="53"/>
  <c r="G175" i="53"/>
  <c r="H171" i="53"/>
  <c r="G171" i="53"/>
  <c r="H155" i="53"/>
  <c r="H151" i="53"/>
  <c r="G151" i="53"/>
  <c r="H93" i="53"/>
  <c r="G93" i="53"/>
  <c r="G94" i="53" s="1"/>
  <c r="H138" i="53"/>
  <c r="G138" i="53"/>
  <c r="H135" i="53"/>
  <c r="G135" i="53"/>
  <c r="H106" i="53"/>
  <c r="G106" i="53"/>
  <c r="H104" i="53"/>
  <c r="G104" i="53"/>
  <c r="H99" i="53"/>
  <c r="H100" i="53" s="1"/>
  <c r="G99" i="53"/>
  <c r="G100" i="53" s="1"/>
  <c r="G130" i="53"/>
  <c r="H130" i="53"/>
  <c r="H119" i="53"/>
  <c r="G119" i="53"/>
  <c r="H114" i="53"/>
  <c r="G114" i="53"/>
  <c r="H85" i="53"/>
  <c r="H76" i="53"/>
  <c r="H77" i="53" s="1"/>
  <c r="H67" i="53"/>
  <c r="G64" i="53"/>
  <c r="H64" i="53"/>
  <c r="G52" i="53"/>
  <c r="H52" i="53"/>
  <c r="H49" i="53"/>
  <c r="G49" i="53"/>
  <c r="H43" i="53"/>
  <c r="G43" i="53"/>
  <c r="H24" i="53"/>
  <c r="H15" i="53"/>
  <c r="H9" i="53"/>
  <c r="H10" i="53" s="1"/>
  <c r="H351" i="53" l="1"/>
  <c r="G457" i="53"/>
  <c r="G428" i="53"/>
  <c r="H326" i="53"/>
  <c r="G267" i="53"/>
  <c r="H156" i="53"/>
  <c r="H267" i="53"/>
  <c r="H294" i="53"/>
  <c r="H318" i="53"/>
  <c r="H176" i="53"/>
  <c r="G176" i="53"/>
  <c r="H216" i="53"/>
  <c r="H143" i="53"/>
  <c r="G185" i="53"/>
  <c r="H214" i="53"/>
  <c r="G139" i="53"/>
  <c r="H185" i="53"/>
  <c r="H139" i="53"/>
  <c r="H210" i="53"/>
  <c r="G143" i="53"/>
  <c r="H94" i="53"/>
  <c r="G107" i="53"/>
  <c r="H120" i="53"/>
  <c r="H107" i="53"/>
  <c r="G120" i="53"/>
  <c r="H53" i="53"/>
  <c r="L16" i="82"/>
  <c r="H471" i="53" l="1"/>
  <c r="H392" i="53"/>
  <c r="G471" i="53"/>
  <c r="G472" i="53" s="1"/>
  <c r="G467" i="53"/>
  <c r="G445" i="53"/>
  <c r="G446" i="53" s="1"/>
  <c r="G432" i="53"/>
  <c r="G433" i="53" s="1"/>
  <c r="G403" i="53"/>
  <c r="G400" i="53"/>
  <c r="G392" i="53"/>
  <c r="G390" i="53"/>
  <c r="G376" i="53"/>
  <c r="G361" i="53"/>
  <c r="G362" i="53" s="1"/>
  <c r="G345" i="53"/>
  <c r="G351" i="53" s="1"/>
  <c r="G337" i="53"/>
  <c r="G335" i="53"/>
  <c r="G333" i="53"/>
  <c r="G317" i="53"/>
  <c r="G305" i="53"/>
  <c r="G302" i="53"/>
  <c r="G281" i="53"/>
  <c r="G276" i="53"/>
  <c r="G271" i="53"/>
  <c r="G255" i="53"/>
  <c r="G258" i="53" s="1"/>
  <c r="G239" i="53"/>
  <c r="G240" i="53" s="1"/>
  <c r="G234" i="53"/>
  <c r="G231" i="53"/>
  <c r="G225" i="53"/>
  <c r="G226" i="53" s="1"/>
  <c r="G194" i="53"/>
  <c r="G155" i="53"/>
  <c r="G127" i="53"/>
  <c r="G87" i="53"/>
  <c r="G84" i="53"/>
  <c r="G68" i="53"/>
  <c r="G36" i="53"/>
  <c r="G86" i="53" s="1"/>
  <c r="G27" i="53"/>
  <c r="G404" i="53" l="1"/>
  <c r="G284" i="53"/>
  <c r="G338" i="53"/>
  <c r="G306" i="53"/>
  <c r="G156" i="53"/>
  <c r="G216" i="53"/>
  <c r="G195" i="53"/>
  <c r="G215" i="53"/>
  <c r="G131" i="53"/>
  <c r="G144" i="53" s="1"/>
  <c r="G142" i="53"/>
  <c r="G235" i="53"/>
  <c r="G88" i="53"/>
  <c r="G44" i="53"/>
  <c r="G283" i="53"/>
  <c r="G285" i="53"/>
  <c r="G282" i="53"/>
  <c r="G318" i="53"/>
  <c r="G352" i="53"/>
  <c r="G353" i="53"/>
  <c r="G377" i="53"/>
  <c r="G393" i="53"/>
  <c r="G458" i="53"/>
  <c r="G354" i="53"/>
  <c r="G459" i="53"/>
  <c r="G205" i="53"/>
  <c r="G473" i="53"/>
  <c r="G277" i="53"/>
  <c r="C22" i="94"/>
  <c r="D22" i="94" s="1"/>
  <c r="D18" i="94"/>
  <c r="B8" i="94"/>
  <c r="C7" i="94" s="1"/>
  <c r="F15" i="93"/>
  <c r="D15" i="93"/>
  <c r="B15" i="93"/>
  <c r="F17" i="92"/>
  <c r="D17" i="92"/>
  <c r="B17" i="92"/>
  <c r="E9" i="92"/>
  <c r="F7" i="92" s="1"/>
  <c r="D15" i="91"/>
  <c r="B15" i="91"/>
  <c r="C17" i="89"/>
  <c r="D15" i="89" s="1"/>
  <c r="C9" i="89"/>
  <c r="D7" i="89" s="1"/>
  <c r="G479" i="53" l="1"/>
  <c r="D16" i="94"/>
  <c r="D14" i="94"/>
  <c r="D8" i="89"/>
  <c r="G218" i="53"/>
  <c r="G480" i="53"/>
  <c r="G286" i="53"/>
  <c r="G15" i="93"/>
  <c r="G355" i="53"/>
  <c r="G460" i="53"/>
  <c r="G475" i="53"/>
  <c r="D20" i="94"/>
  <c r="C8" i="94"/>
  <c r="D17" i="94"/>
  <c r="D21" i="94"/>
  <c r="C6" i="94"/>
  <c r="D15" i="94"/>
  <c r="D19" i="94"/>
  <c r="E15" i="93"/>
  <c r="C15" i="93"/>
  <c r="H15" i="93"/>
  <c r="H17" i="92"/>
  <c r="I15" i="92" s="1"/>
  <c r="F8" i="92"/>
  <c r="F6" i="92"/>
  <c r="F9" i="92"/>
  <c r="F15" i="91"/>
  <c r="D16" i="89"/>
  <c r="D9" i="89"/>
  <c r="D17" i="89"/>
  <c r="D15" i="88"/>
  <c r="C15" i="88"/>
  <c r="E15" i="88" s="1"/>
  <c r="E14" i="88"/>
  <c r="E13" i="88"/>
  <c r="E12" i="88"/>
  <c r="E11" i="88"/>
  <c r="E10" i="88"/>
  <c r="E9" i="88"/>
  <c r="E8" i="88"/>
  <c r="E7" i="88"/>
  <c r="E6" i="88"/>
  <c r="E17" i="3"/>
  <c r="E16" i="3"/>
  <c r="E15" i="3"/>
  <c r="E13" i="3"/>
  <c r="E12" i="3"/>
  <c r="E11" i="3"/>
  <c r="E9" i="3"/>
  <c r="E8" i="3"/>
  <c r="E7" i="3"/>
  <c r="D33" i="2"/>
  <c r="D32" i="2"/>
  <c r="D31" i="2"/>
  <c r="D29" i="2"/>
  <c r="D28" i="2"/>
  <c r="D27" i="2"/>
  <c r="D25" i="2"/>
  <c r="D24" i="2"/>
  <c r="D23" i="2"/>
  <c r="D21" i="2"/>
  <c r="D20" i="2"/>
  <c r="D19" i="2"/>
  <c r="D17" i="2"/>
  <c r="D16" i="2"/>
  <c r="D15" i="2"/>
  <c r="D13" i="2"/>
  <c r="D12" i="2"/>
  <c r="D11" i="2"/>
  <c r="D9" i="2"/>
  <c r="D8" i="2"/>
  <c r="D7" i="2"/>
  <c r="G11" i="91" l="1"/>
  <c r="G8" i="91"/>
  <c r="G7" i="91"/>
  <c r="G13" i="91"/>
  <c r="G9" i="91"/>
  <c r="G12" i="91"/>
  <c r="G14" i="91"/>
  <c r="G10" i="91"/>
  <c r="I15" i="93"/>
  <c r="I13" i="93"/>
  <c r="I9" i="93"/>
  <c r="I10" i="93"/>
  <c r="I12" i="93"/>
  <c r="I14" i="93"/>
  <c r="I8" i="93"/>
  <c r="G17" i="92"/>
  <c r="E17" i="92"/>
  <c r="I16" i="92"/>
  <c r="C17" i="92"/>
  <c r="E15" i="91"/>
  <c r="C15" i="91"/>
  <c r="G15" i="91" l="1"/>
  <c r="G14" i="72"/>
  <c r="H472" i="53" l="1"/>
  <c r="H467" i="53"/>
  <c r="H456" i="53"/>
  <c r="H445" i="53"/>
  <c r="H446" i="53" s="1"/>
  <c r="H432" i="53"/>
  <c r="H433" i="53" s="1"/>
  <c r="H427" i="53"/>
  <c r="H403" i="53"/>
  <c r="H400" i="53"/>
  <c r="H404" i="53" s="1"/>
  <c r="H390" i="53"/>
  <c r="H376" i="53"/>
  <c r="H361" i="53"/>
  <c r="H362" i="53" s="1"/>
  <c r="H337" i="53"/>
  <c r="H335" i="53"/>
  <c r="H302" i="53"/>
  <c r="H306" i="53" s="1"/>
  <c r="H255" i="53"/>
  <c r="H258" i="53" s="1"/>
  <c r="F255" i="53"/>
  <c r="F258" i="53" s="1"/>
  <c r="E255" i="53"/>
  <c r="E258" i="53" s="1"/>
  <c r="D255" i="53"/>
  <c r="D258" i="53" s="1"/>
  <c r="C255" i="53"/>
  <c r="C258" i="53" s="1"/>
  <c r="H281" i="53"/>
  <c r="H282" i="53" s="1"/>
  <c r="H276" i="53"/>
  <c r="H271" i="53"/>
  <c r="H239" i="53"/>
  <c r="H240" i="53" s="1"/>
  <c r="H234" i="53"/>
  <c r="H231" i="53"/>
  <c r="H225" i="53"/>
  <c r="H226" i="53" s="1"/>
  <c r="H284" i="53" l="1"/>
  <c r="H354" i="53"/>
  <c r="H338" i="53"/>
  <c r="H428" i="53"/>
  <c r="H473" i="53"/>
  <c r="H475" i="53" s="1"/>
  <c r="H458" i="53"/>
  <c r="H459" i="53"/>
  <c r="H457" i="53"/>
  <c r="H393" i="53"/>
  <c r="H377" i="53"/>
  <c r="H353" i="53"/>
  <c r="H352" i="53"/>
  <c r="H285" i="53"/>
  <c r="H283" i="53"/>
  <c r="H277" i="53"/>
  <c r="H235" i="53"/>
  <c r="H127" i="53"/>
  <c r="H142" i="53" s="1"/>
  <c r="H87" i="53"/>
  <c r="H68" i="53"/>
  <c r="H36" i="53"/>
  <c r="H27" i="53"/>
  <c r="H19" i="53"/>
  <c r="F31" i="32"/>
  <c r="F18" i="32"/>
  <c r="H44" i="53" l="1"/>
  <c r="H86" i="53"/>
  <c r="H88" i="53" s="1"/>
  <c r="H460" i="53"/>
  <c r="H480" i="53"/>
  <c r="H355" i="53"/>
  <c r="H286" i="53"/>
  <c r="H205" i="53"/>
  <c r="H131" i="53"/>
  <c r="H144" i="53" s="1"/>
  <c r="G15" i="11"/>
  <c r="F15" i="11"/>
  <c r="D15" i="11"/>
  <c r="G18" i="10"/>
  <c r="F18" i="10"/>
  <c r="D18" i="10"/>
  <c r="M25" i="15"/>
  <c r="H25" i="15" l="1"/>
  <c r="H9" i="15"/>
  <c r="M18" i="15"/>
  <c r="C16" i="15"/>
  <c r="C20" i="15"/>
  <c r="H13" i="15"/>
  <c r="M6" i="15"/>
  <c r="M22" i="15"/>
  <c r="C8" i="15"/>
  <c r="C24" i="15"/>
  <c r="H17" i="15"/>
  <c r="M10" i="15"/>
  <c r="M26" i="15"/>
  <c r="C12" i="15"/>
  <c r="C28" i="15"/>
  <c r="H21" i="15"/>
  <c r="M14" i="15"/>
  <c r="C9" i="15"/>
  <c r="C13" i="15"/>
  <c r="C17" i="15"/>
  <c r="C21" i="15"/>
  <c r="C25" i="15"/>
  <c r="H6" i="15"/>
  <c r="H10" i="15"/>
  <c r="H14" i="15"/>
  <c r="H18" i="15"/>
  <c r="H22" i="15"/>
  <c r="H26" i="15"/>
  <c r="M7" i="15"/>
  <c r="M11" i="15"/>
  <c r="M15" i="15"/>
  <c r="M19" i="15"/>
  <c r="M23" i="15"/>
  <c r="M27" i="15"/>
  <c r="C6" i="15"/>
  <c r="C10" i="15"/>
  <c r="C14" i="15"/>
  <c r="C18" i="15"/>
  <c r="C22" i="15"/>
  <c r="C26" i="15"/>
  <c r="H7" i="15"/>
  <c r="H11" i="15"/>
  <c r="H15" i="15"/>
  <c r="H19" i="15"/>
  <c r="H23" i="15"/>
  <c r="H27" i="15"/>
  <c r="M8" i="15"/>
  <c r="M12" i="15"/>
  <c r="M16" i="15"/>
  <c r="M20" i="15"/>
  <c r="M24" i="15"/>
  <c r="C7" i="15"/>
  <c r="C11" i="15"/>
  <c r="C15" i="15"/>
  <c r="C19" i="15"/>
  <c r="C23" i="15"/>
  <c r="C27" i="15"/>
  <c r="H8" i="15"/>
  <c r="H12" i="15"/>
  <c r="H16" i="15"/>
  <c r="H20" i="15"/>
  <c r="H24" i="15"/>
  <c r="H28" i="15"/>
  <c r="M9" i="15"/>
  <c r="M13" i="15"/>
  <c r="M17" i="15"/>
  <c r="M21" i="15"/>
  <c r="B22" i="12"/>
  <c r="M15" i="82" l="1"/>
  <c r="M12" i="82"/>
  <c r="M13" i="82"/>
  <c r="M14" i="82"/>
  <c r="H27" i="35"/>
  <c r="F23" i="37"/>
  <c r="F14" i="37"/>
  <c r="C23" i="80" l="1"/>
  <c r="D23" i="80"/>
  <c r="E23" i="80"/>
  <c r="F17" i="80"/>
  <c r="F18" i="80"/>
  <c r="F19" i="80"/>
  <c r="F20" i="80"/>
  <c r="F21" i="80"/>
  <c r="F22" i="80"/>
  <c r="F16" i="80"/>
  <c r="B23" i="80"/>
  <c r="C7" i="80"/>
  <c r="D7" i="80"/>
  <c r="E7" i="80"/>
  <c r="B7" i="80"/>
  <c r="F5" i="80"/>
  <c r="F6" i="80"/>
  <c r="F23" i="80" l="1"/>
  <c r="F7" i="80"/>
  <c r="I7" i="3" l="1"/>
  <c r="G8" i="72" l="1"/>
  <c r="G9" i="72"/>
  <c r="G10" i="72"/>
  <c r="G11" i="72"/>
  <c r="G12" i="72"/>
  <c r="G13" i="72"/>
  <c r="I12" i="35" l="1"/>
  <c r="I13" i="35"/>
  <c r="I14" i="35"/>
  <c r="I15" i="35"/>
  <c r="I16" i="35"/>
  <c r="I17" i="35"/>
  <c r="I18" i="35"/>
  <c r="I19" i="35"/>
  <c r="I21" i="35"/>
  <c r="I22" i="35"/>
  <c r="I23" i="35"/>
  <c r="I24" i="35"/>
  <c r="I25" i="35"/>
  <c r="I26" i="35"/>
  <c r="I11" i="35"/>
  <c r="F14" i="12"/>
  <c r="F15" i="12"/>
  <c r="F16" i="12"/>
  <c r="F17" i="12"/>
  <c r="F18" i="12"/>
  <c r="F19" i="12"/>
  <c r="F20" i="12"/>
  <c r="F21" i="12"/>
  <c r="F13" i="12"/>
  <c r="C22" i="12"/>
  <c r="D22" i="12"/>
  <c r="E22" i="12"/>
  <c r="F6" i="12"/>
  <c r="B7" i="12"/>
  <c r="C7" i="12"/>
  <c r="E7" i="12"/>
  <c r="D7" i="12"/>
  <c r="G19" i="11"/>
  <c r="G18" i="11"/>
  <c r="F19" i="11"/>
  <c r="F18" i="11"/>
  <c r="D19" i="11"/>
  <c r="D18" i="11"/>
  <c r="E17" i="11"/>
  <c r="E16" i="11"/>
  <c r="C17" i="11"/>
  <c r="C16" i="11"/>
  <c r="B17" i="11"/>
  <c r="B16" i="11"/>
  <c r="G22" i="10"/>
  <c r="G21" i="10"/>
  <c r="F22" i="10"/>
  <c r="F21" i="10"/>
  <c r="D22" i="10"/>
  <c r="D21" i="10"/>
  <c r="E20" i="10"/>
  <c r="E19" i="10"/>
  <c r="C20" i="10"/>
  <c r="C19" i="10"/>
  <c r="B20" i="10"/>
  <c r="B19" i="10"/>
  <c r="F7" i="12" l="1"/>
  <c r="F22" i="12"/>
  <c r="D473" i="53" l="1"/>
  <c r="E473" i="53"/>
  <c r="F473" i="53"/>
  <c r="C473" i="53"/>
  <c r="D466" i="53"/>
  <c r="E466" i="53"/>
  <c r="F466" i="53"/>
  <c r="C466" i="53"/>
  <c r="D456" i="53"/>
  <c r="D457" i="53" s="1"/>
  <c r="E456" i="53"/>
  <c r="E457" i="53" s="1"/>
  <c r="F456" i="53"/>
  <c r="F457" i="53" s="1"/>
  <c r="C456" i="53"/>
  <c r="C457" i="53" s="1"/>
  <c r="D445" i="53"/>
  <c r="D446" i="53" s="1"/>
  <c r="E445" i="53"/>
  <c r="E446" i="53" s="1"/>
  <c r="F445" i="53"/>
  <c r="F446" i="53" s="1"/>
  <c r="C445" i="53"/>
  <c r="C446" i="53" s="1"/>
  <c r="C438" i="53"/>
  <c r="D438" i="53"/>
  <c r="E438" i="53"/>
  <c r="F438" i="53"/>
  <c r="D417" i="53"/>
  <c r="E417" i="53"/>
  <c r="F417" i="53"/>
  <c r="C417" i="53"/>
  <c r="D427" i="53"/>
  <c r="E427" i="53"/>
  <c r="F427" i="53"/>
  <c r="C427" i="53"/>
  <c r="D403" i="53"/>
  <c r="E403" i="53"/>
  <c r="F403" i="53"/>
  <c r="C403" i="53"/>
  <c r="D400" i="53"/>
  <c r="E400" i="53"/>
  <c r="F400" i="53"/>
  <c r="C400" i="53"/>
  <c r="D393" i="53"/>
  <c r="E393" i="53"/>
  <c r="F393" i="53"/>
  <c r="C393" i="53"/>
  <c r="D384" i="53"/>
  <c r="E384" i="53"/>
  <c r="F384" i="53"/>
  <c r="C384" i="53"/>
  <c r="D372" i="53"/>
  <c r="D377" i="53" s="1"/>
  <c r="E372" i="53"/>
  <c r="E377" i="53" s="1"/>
  <c r="F372" i="53"/>
  <c r="F377" i="53" s="1"/>
  <c r="C372" i="53"/>
  <c r="C377" i="53" s="1"/>
  <c r="D361" i="53"/>
  <c r="E361" i="53"/>
  <c r="F361" i="53"/>
  <c r="C361" i="53"/>
  <c r="D345" i="53"/>
  <c r="E345" i="53"/>
  <c r="F345" i="53"/>
  <c r="C345" i="53"/>
  <c r="D350" i="53"/>
  <c r="E350" i="53"/>
  <c r="F350" i="53"/>
  <c r="C350" i="53"/>
  <c r="D333" i="53"/>
  <c r="D338" i="53" s="1"/>
  <c r="E333" i="53"/>
  <c r="E338" i="53" s="1"/>
  <c r="F333" i="53"/>
  <c r="C333" i="53"/>
  <c r="C338" i="53" s="1"/>
  <c r="D318" i="53"/>
  <c r="E318" i="53"/>
  <c r="F318" i="53"/>
  <c r="C318" i="53"/>
  <c r="D305" i="53"/>
  <c r="E305" i="53"/>
  <c r="F305" i="53"/>
  <c r="C305" i="53"/>
  <c r="D302" i="53"/>
  <c r="E302" i="53"/>
  <c r="F302" i="53"/>
  <c r="C302" i="53"/>
  <c r="D294" i="53"/>
  <c r="E294" i="53"/>
  <c r="F294" i="53"/>
  <c r="C294" i="53"/>
  <c r="D276" i="53"/>
  <c r="E276" i="53"/>
  <c r="F276" i="53"/>
  <c r="C276" i="53"/>
  <c r="D263" i="53"/>
  <c r="E263" i="53"/>
  <c r="F263" i="53"/>
  <c r="C263" i="53"/>
  <c r="D266" i="53"/>
  <c r="E266" i="53"/>
  <c r="F266" i="53"/>
  <c r="C266" i="53"/>
  <c r="D231" i="53"/>
  <c r="D235" i="53" s="1"/>
  <c r="E231" i="53"/>
  <c r="E235" i="53" s="1"/>
  <c r="F231" i="53"/>
  <c r="F235" i="53" s="1"/>
  <c r="C231" i="53"/>
  <c r="C235" i="53" s="1"/>
  <c r="D194" i="53"/>
  <c r="D215" i="53" s="1"/>
  <c r="E194" i="53"/>
  <c r="E215" i="53" s="1"/>
  <c r="F194" i="53"/>
  <c r="F215" i="53" s="1"/>
  <c r="C194" i="53"/>
  <c r="C215" i="53" s="1"/>
  <c r="D182" i="53"/>
  <c r="D216" i="53" s="1"/>
  <c r="E182" i="53"/>
  <c r="E216" i="53" s="1"/>
  <c r="F182" i="53"/>
  <c r="F216" i="53" s="1"/>
  <c r="C182" i="53"/>
  <c r="C216" i="53" s="1"/>
  <c r="D119" i="53"/>
  <c r="D143" i="53" s="1"/>
  <c r="E119" i="53"/>
  <c r="E143" i="53" s="1"/>
  <c r="F119" i="53"/>
  <c r="F143" i="53" s="1"/>
  <c r="C119" i="53"/>
  <c r="C143" i="53" s="1"/>
  <c r="D114" i="53"/>
  <c r="D142" i="53" s="1"/>
  <c r="E114" i="53"/>
  <c r="F114" i="53"/>
  <c r="F142" i="53" s="1"/>
  <c r="C114" i="53"/>
  <c r="C142" i="53" s="1"/>
  <c r="D43" i="53"/>
  <c r="D87" i="53" s="1"/>
  <c r="E43" i="53"/>
  <c r="E87" i="53" s="1"/>
  <c r="F43" i="53"/>
  <c r="F87" i="53" s="1"/>
  <c r="C43" i="53"/>
  <c r="C87" i="53" s="1"/>
  <c r="D36" i="53"/>
  <c r="D86" i="53" s="1"/>
  <c r="E36" i="53"/>
  <c r="F36" i="53"/>
  <c r="F86" i="53" s="1"/>
  <c r="C36" i="53"/>
  <c r="C86" i="53" s="1"/>
  <c r="D27" i="53"/>
  <c r="E27" i="53"/>
  <c r="F27" i="53"/>
  <c r="C27" i="53"/>
  <c r="F277" i="53" l="1"/>
  <c r="F281" i="53" s="1"/>
  <c r="F282" i="53" s="1"/>
  <c r="E277" i="53"/>
  <c r="E281" i="53" s="1"/>
  <c r="E282" i="53" s="1"/>
  <c r="C277" i="53"/>
  <c r="C281" i="53" s="1"/>
  <c r="C282" i="53" s="1"/>
  <c r="D277" i="53"/>
  <c r="D281" i="53" s="1"/>
  <c r="D282" i="53" s="1"/>
  <c r="F459" i="53"/>
  <c r="E458" i="53"/>
  <c r="C458" i="53"/>
  <c r="D458" i="53"/>
  <c r="C404" i="53"/>
  <c r="D404" i="53"/>
  <c r="E459" i="53"/>
  <c r="C459" i="53"/>
  <c r="D459" i="53"/>
  <c r="F458" i="53"/>
  <c r="F404" i="53"/>
  <c r="E428" i="53"/>
  <c r="C428" i="53"/>
  <c r="F428" i="53"/>
  <c r="E404" i="53"/>
  <c r="D428" i="53"/>
  <c r="E353" i="53"/>
  <c r="E351" i="53"/>
  <c r="E306" i="53"/>
  <c r="F353" i="53"/>
  <c r="D306" i="53"/>
  <c r="C353" i="53"/>
  <c r="F351" i="53"/>
  <c r="C351" i="53"/>
  <c r="D351" i="53"/>
  <c r="D353" i="53"/>
  <c r="C352" i="53"/>
  <c r="D352" i="53"/>
  <c r="F352" i="53"/>
  <c r="F306" i="53"/>
  <c r="C306" i="53"/>
  <c r="F338" i="53"/>
  <c r="E352" i="53"/>
  <c r="F267" i="53"/>
  <c r="C284" i="53"/>
  <c r="D284" i="53"/>
  <c r="D283" i="53"/>
  <c r="C283" i="53"/>
  <c r="E284" i="53"/>
  <c r="E283" i="53"/>
  <c r="F284" i="53"/>
  <c r="C267" i="53"/>
  <c r="D267" i="53"/>
  <c r="E267" i="53"/>
  <c r="F283" i="53"/>
  <c r="D218" i="53"/>
  <c r="C218" i="53"/>
  <c r="E218" i="53"/>
  <c r="F218" i="53"/>
  <c r="E120" i="53"/>
  <c r="D144" i="53"/>
  <c r="C120" i="53"/>
  <c r="D120" i="53"/>
  <c r="E44" i="53"/>
  <c r="C144" i="53"/>
  <c r="E142" i="53"/>
  <c r="E144" i="53" s="1"/>
  <c r="F144" i="53"/>
  <c r="F120" i="53"/>
  <c r="D88" i="53"/>
  <c r="F88" i="53"/>
  <c r="E86" i="53"/>
  <c r="C88" i="53"/>
  <c r="C44" i="53"/>
  <c r="D44" i="53"/>
  <c r="F44" i="53"/>
  <c r="G21" i="37"/>
  <c r="G22" i="37"/>
  <c r="G20" i="37"/>
  <c r="G12" i="37"/>
  <c r="G13" i="37"/>
  <c r="G11" i="37"/>
  <c r="F479" i="53" l="1"/>
  <c r="E460" i="53"/>
  <c r="C479" i="53"/>
  <c r="F460" i="53"/>
  <c r="C460" i="53"/>
  <c r="E479" i="53"/>
  <c r="D479" i="53"/>
  <c r="D478" i="53"/>
  <c r="F478" i="53"/>
  <c r="C478" i="53"/>
  <c r="D460" i="53"/>
  <c r="E88" i="53"/>
  <c r="E478" i="53"/>
  <c r="C286" i="53"/>
  <c r="D355" i="53"/>
  <c r="E355" i="53"/>
  <c r="F355" i="53"/>
  <c r="C355" i="53"/>
  <c r="F286" i="53"/>
  <c r="D286" i="53"/>
  <c r="E286" i="53"/>
  <c r="H33" i="9" l="1"/>
  <c r="H29" i="9"/>
  <c r="H25" i="9"/>
  <c r="H21" i="9"/>
  <c r="H17" i="9"/>
  <c r="H13" i="9"/>
  <c r="H9" i="9"/>
  <c r="H26" i="9"/>
  <c r="H14" i="9"/>
  <c r="H32" i="9"/>
  <c r="H28" i="9"/>
  <c r="H24" i="9"/>
  <c r="H20" i="9"/>
  <c r="H16" i="9"/>
  <c r="H12" i="9"/>
  <c r="H22" i="9"/>
  <c r="H10" i="9"/>
  <c r="H31" i="9"/>
  <c r="H27" i="9"/>
  <c r="H23" i="9"/>
  <c r="H19" i="9"/>
  <c r="H15" i="9"/>
  <c r="H11" i="9"/>
  <c r="H30" i="9"/>
  <c r="H18" i="9"/>
  <c r="C9" i="9"/>
  <c r="C34" i="9"/>
  <c r="C30" i="9"/>
  <c r="C26" i="9"/>
  <c r="C22" i="9"/>
  <c r="C18" i="9"/>
  <c r="C14" i="9"/>
  <c r="C10" i="9"/>
  <c r="C24" i="9"/>
  <c r="C12" i="9"/>
  <c r="C31" i="9"/>
  <c r="C19" i="9"/>
  <c r="H34" i="9"/>
  <c r="C33" i="9"/>
  <c r="C29" i="9"/>
  <c r="C25" i="9"/>
  <c r="C21" i="9"/>
  <c r="C17" i="9"/>
  <c r="C13" i="9"/>
  <c r="C20" i="9"/>
  <c r="C27" i="9"/>
  <c r="C11" i="9"/>
  <c r="C36" i="9"/>
  <c r="C32" i="9"/>
  <c r="C28" i="9"/>
  <c r="C16" i="9"/>
  <c r="C35" i="9"/>
  <c r="C23" i="9"/>
  <c r="C15" i="9"/>
  <c r="F481" i="53"/>
  <c r="D481" i="53"/>
  <c r="C481" i="53"/>
  <c r="E481" i="53"/>
  <c r="I15" i="88" l="1"/>
  <c r="J15" i="88" s="1"/>
  <c r="I12" i="88"/>
  <c r="J12" i="88" s="1"/>
  <c r="I13" i="88"/>
  <c r="J13" i="88" s="1"/>
  <c r="I14" i="88"/>
  <c r="J14" i="88" s="1"/>
  <c r="I11" i="88"/>
  <c r="J11" i="88" s="1"/>
  <c r="I10" i="88"/>
  <c r="J10" i="88" s="1"/>
  <c r="I9" i="88"/>
  <c r="I8" i="88"/>
  <c r="J8" i="88" s="1"/>
  <c r="I7" i="88"/>
  <c r="J7" i="88" s="1"/>
  <c r="I6" i="88"/>
  <c r="J6" i="88" s="1"/>
  <c r="F474" i="53" l="1"/>
  <c r="E474" i="53"/>
  <c r="D474" i="53"/>
  <c r="C474" i="53"/>
  <c r="I15" i="3" l="1"/>
  <c r="J15" i="3" s="1"/>
  <c r="I16" i="3"/>
  <c r="J16" i="3" s="1"/>
  <c r="I17" i="3"/>
  <c r="J17" i="3" s="1"/>
  <c r="I11" i="3"/>
  <c r="J11" i="3" s="1"/>
  <c r="I12" i="3"/>
  <c r="J12" i="3" s="1"/>
  <c r="I13" i="3"/>
  <c r="J13" i="3" s="1"/>
  <c r="I8" i="3"/>
  <c r="J8" i="3" s="1"/>
  <c r="I9" i="3"/>
  <c r="J9" i="3" s="1"/>
  <c r="J7" i="3"/>
  <c r="I27" i="35" l="1"/>
  <c r="G14" i="37" l="1"/>
  <c r="G23" i="37"/>
  <c r="H33" i="2" l="1"/>
  <c r="I33" i="2" s="1"/>
  <c r="H32" i="2"/>
  <c r="I32" i="2" s="1"/>
  <c r="H31" i="2"/>
  <c r="I31" i="2" s="1"/>
  <c r="H29" i="2"/>
  <c r="I29" i="2" s="1"/>
  <c r="H28" i="2"/>
  <c r="I28" i="2" s="1"/>
  <c r="H27" i="2"/>
  <c r="I27" i="2" s="1"/>
  <c r="H25" i="2"/>
  <c r="I25" i="2" s="1"/>
  <c r="H24" i="2"/>
  <c r="I24" i="2" s="1"/>
  <c r="H23" i="2"/>
  <c r="I23" i="2" s="1"/>
  <c r="H21" i="2"/>
  <c r="H20" i="2"/>
  <c r="I20" i="2" s="1"/>
  <c r="H19" i="2"/>
  <c r="I19" i="2" s="1"/>
  <c r="H17" i="2"/>
  <c r="I17" i="2" s="1"/>
  <c r="H16" i="2"/>
  <c r="I16" i="2" s="1"/>
  <c r="H15" i="2"/>
  <c r="I15" i="2" s="1"/>
  <c r="H13" i="2"/>
  <c r="I13" i="2" s="1"/>
  <c r="H12" i="2"/>
  <c r="I12" i="2" s="1"/>
  <c r="H11" i="2"/>
  <c r="I11" i="2" s="1"/>
  <c r="H9" i="2"/>
  <c r="I9" i="2" s="1"/>
  <c r="H8" i="2"/>
  <c r="I8" i="2" s="1"/>
  <c r="H7" i="2"/>
  <c r="I7" i="2" s="1"/>
  <c r="H35" i="9"/>
  <c r="G478" i="53"/>
  <c r="G481" i="53" s="1"/>
  <c r="H479" i="53" l="1"/>
  <c r="H481" i="53" s="1"/>
</calcChain>
</file>

<file path=xl/sharedStrings.xml><?xml version="1.0" encoding="utf-8"?>
<sst xmlns="http://schemas.openxmlformats.org/spreadsheetml/2006/main" count="2234" uniqueCount="1505">
  <si>
    <t xml:space="preserve"> FACT BOOK 2020</t>
  </si>
  <si>
    <t>WEST CHESTER UNIVERSITY OF PENNSYLVANIA</t>
  </si>
  <si>
    <t>West Chester University of Pennsylvania</t>
  </si>
  <si>
    <t>Office of Institutional Research</t>
  </si>
  <si>
    <t>887 South Matlack Street</t>
  </si>
  <si>
    <t>West Chester, PA 19383</t>
  </si>
  <si>
    <t>Telephone (610) 436-2835</t>
  </si>
  <si>
    <t>Fax (610) 436-2635</t>
  </si>
  <si>
    <t>Introduction &amp; Acknowledgements</t>
  </si>
  <si>
    <t xml:space="preserve">This Fact Book provides some of the most commonly requested information about West Chester University. Much of the information is drawn from the University’s database and state mandated reports. Other offices and sources used are cited throughout the document. The cooperation of those offices and sources is much appreciated.  </t>
  </si>
  <si>
    <t>The Fact Book is divided into several chapters:  Admissions, Enrollment, Retention/Graduation Rates, Academic Degree Programs &amp; Accredited Programs, Graduation/Degree Information, and Resources (including financial aid), Services and Facilities.</t>
  </si>
  <si>
    <t xml:space="preserve">Comments and suggestions about additional information that might be included are much appreciated. Please forward your suggestions to ninamdar@wcupa.edu. </t>
  </si>
  <si>
    <t>Additional institutional information is available on our website:  http://www.wcupa.edu/infoservices/oir/</t>
  </si>
  <si>
    <t>Table of Contents</t>
  </si>
  <si>
    <t>2-3</t>
  </si>
  <si>
    <t>WCU Quick Facts</t>
  </si>
  <si>
    <t>4</t>
  </si>
  <si>
    <t>GENERAL INFORMATION</t>
  </si>
  <si>
    <t>Statement of Mission and Goals</t>
  </si>
  <si>
    <t>6-8</t>
  </si>
  <si>
    <t>West Chester University Organizational Chart</t>
  </si>
  <si>
    <t>9</t>
  </si>
  <si>
    <t>ADMISSIONS</t>
  </si>
  <si>
    <t xml:space="preserve">Undergraduate Admissions Standards </t>
  </si>
  <si>
    <t>11</t>
  </si>
  <si>
    <t>Admission Application Statistics</t>
  </si>
  <si>
    <t>12-13</t>
  </si>
  <si>
    <t>First Time, Full-Time, First Year by Gender and Race/Ethnicity</t>
  </si>
  <si>
    <t>14</t>
  </si>
  <si>
    <t>First Time, Full-Time, First Year by Admission Type</t>
  </si>
  <si>
    <t>15</t>
  </si>
  <si>
    <t>Feeder High Schools:  Fall 2020</t>
  </si>
  <si>
    <t>16</t>
  </si>
  <si>
    <t>Feeder Colleges: Fall 2020</t>
  </si>
  <si>
    <t>17</t>
  </si>
  <si>
    <t>First Time, Full-Time, First Year Enrollment by County</t>
  </si>
  <si>
    <t>18</t>
  </si>
  <si>
    <t>First Time, Full-Time, First Year Enrollment by State</t>
  </si>
  <si>
    <t>19</t>
  </si>
  <si>
    <t>First Time, First Year Admission Yield Statistics</t>
  </si>
  <si>
    <t>20</t>
  </si>
  <si>
    <t>First Time, First Year Admission Yield Chart</t>
  </si>
  <si>
    <t>21</t>
  </si>
  <si>
    <t>First Time Transfer Admission Yield Statistics</t>
  </si>
  <si>
    <t>22</t>
  </si>
  <si>
    <t>First Time Transfer Admission Yield Chart</t>
  </si>
  <si>
    <t>23</t>
  </si>
  <si>
    <t>ENROLLMENT</t>
  </si>
  <si>
    <t>Head Count Enrollment by Gender and Race/Ethnicity</t>
  </si>
  <si>
    <t>25</t>
  </si>
  <si>
    <t>Head Count Enrollment by Degree Status and College Fall 2020</t>
  </si>
  <si>
    <t>26</t>
  </si>
  <si>
    <t>Head Count Enrollment by State: Fall 2016 to 2020</t>
  </si>
  <si>
    <t>27-28</t>
  </si>
  <si>
    <t>Enrollment by County for Pennsylvania Residents: Fall 2020</t>
  </si>
  <si>
    <t>Head Count Enrollment by Ethnicity and Gender Fall 2015 to Fall 2020</t>
  </si>
  <si>
    <t>30</t>
  </si>
  <si>
    <t>To be continued………..</t>
  </si>
  <si>
    <t>Table of Contents (continued)</t>
  </si>
  <si>
    <t>ENROLLMENT (continued)</t>
  </si>
  <si>
    <t>Head Count Enrollment by College: Fall 2015 to Fall 2020</t>
  </si>
  <si>
    <t>31-32</t>
  </si>
  <si>
    <t>Head Count Enrollment by Student Level: Fall 2014 to 2020</t>
  </si>
  <si>
    <t>33-34</t>
  </si>
  <si>
    <t>Credit Hours and Student FTE Enrollment</t>
  </si>
  <si>
    <t>RETENTION AND GRADUATION</t>
  </si>
  <si>
    <t>Retention &amp; Graduation Rates for First-Time, Full-Time First Year:  University Summary</t>
  </si>
  <si>
    <t>37</t>
  </si>
  <si>
    <t>Retention &amp; Graduation Rates for First-Time, Full-Time First Year Student Cohorts by Gender</t>
  </si>
  <si>
    <t>38</t>
  </si>
  <si>
    <t>ACADEMIC AND DEGREE PROGRAMS</t>
  </si>
  <si>
    <t>Undergraduate Degrees and Certificate Programs</t>
  </si>
  <si>
    <t>40-41</t>
  </si>
  <si>
    <t>Graduate Degrees and Certificate Programs</t>
  </si>
  <si>
    <t>42-43</t>
  </si>
  <si>
    <t>Professional and Program Accreditations</t>
  </si>
  <si>
    <t>44-45</t>
  </si>
  <si>
    <t>DEGREES CONFERRED</t>
  </si>
  <si>
    <t xml:space="preserve">Undergraduate and Graduate Degrees Conferred by College and Academic Plan </t>
  </si>
  <si>
    <t>47-62</t>
  </si>
  <si>
    <t>RESOURCES, SERVICES &amp; FACILITIES</t>
  </si>
  <si>
    <t>Tuition and Fees</t>
  </si>
  <si>
    <t>Library Resources</t>
  </si>
  <si>
    <t>Faculty, Staff and Administration</t>
  </si>
  <si>
    <t>Total University Employees by Employment Status and Gender: Fall 2019</t>
  </si>
  <si>
    <t>Total University Employees by Race/Ethnicity by Gender: Fall 2019</t>
  </si>
  <si>
    <t>Instructional Faculty by Tenure Status and Gender: Fall 2019</t>
  </si>
  <si>
    <t>Instructional Faculty by Tenure Status by Race/Ethnicity: Fall 2019</t>
  </si>
  <si>
    <t>Total Staff/Administration Employees by Gender and Race/Ethnicity: Fall 2019</t>
  </si>
  <si>
    <t>Quick Facts</t>
  </si>
  <si>
    <t>West Chester University</t>
  </si>
  <si>
    <t>Telephone (610) 436-1000</t>
  </si>
  <si>
    <t>http://www.wcupa.edu/</t>
  </si>
  <si>
    <t>Founded</t>
  </si>
  <si>
    <t>President</t>
  </si>
  <si>
    <t xml:space="preserve">Christopher M. Fiorentino  </t>
  </si>
  <si>
    <t>University Accreditation</t>
  </si>
  <si>
    <t>Middle States Commission on Higher Education (MSCHE)</t>
  </si>
  <si>
    <t xml:space="preserve">Undergraduate </t>
  </si>
  <si>
    <t xml:space="preserve">Graduate </t>
  </si>
  <si>
    <t xml:space="preserve">Fall 2019 Credit Hours </t>
  </si>
  <si>
    <t>Undergraduate</t>
  </si>
  <si>
    <t>Graduate</t>
  </si>
  <si>
    <t>Undergraduate Degree Programs</t>
  </si>
  <si>
    <t>Graduate Degree Programs</t>
  </si>
  <si>
    <t>Master's Programs</t>
  </si>
  <si>
    <t>Doctoral Programs</t>
  </si>
  <si>
    <t>Certificate Programs</t>
  </si>
  <si>
    <t>Bachelor's</t>
  </si>
  <si>
    <t>Postbaccalaureate Certificate</t>
  </si>
  <si>
    <t>Master's</t>
  </si>
  <si>
    <t>Post-master's Certificate</t>
  </si>
  <si>
    <t>Doctoral</t>
  </si>
  <si>
    <t xml:space="preserve">*Represent IPEDS unduplicated total headcount. </t>
  </si>
  <si>
    <t>Degree and Certificate program counts displayed above include only those programs which are offered to incoming new students.</t>
  </si>
  <si>
    <t>West Chester University is a community of educators that develops graduates to succeed personally and professionally and contribute to the common good.</t>
  </si>
  <si>
    <t>WCU GRADUATES WILL:</t>
  </si>
  <si>
    <t>Apply scientific reasoning and demonstrate quantitative and qualitative literacy</t>
  </si>
  <si>
    <t>Collaborate with others to solve problems and address societal needs</t>
  </si>
  <si>
    <t>Communicate effectively and participate in civic discourse</t>
  </si>
  <si>
    <t>Engage inclusively in a diverse society</t>
  </si>
  <si>
    <t>Understand the ethical implications of decisions and the world in which they live</t>
  </si>
  <si>
    <t>INSTITUTIONAL GOALS:</t>
  </si>
  <si>
    <t>To fulfill its mission as a public institution serving the Commonwealth, West Chester University will focus on student success and institutional improvement as measured by the degree to which WCU demonstrates:</t>
  </si>
  <si>
    <t>Access to learning</t>
  </si>
  <si>
    <t>Community and cultural engagement</t>
  </si>
  <si>
    <t>Continuous improvement</t>
  </si>
  <si>
    <t>Critical thinking</t>
  </si>
  <si>
    <t>Inclusion</t>
  </si>
  <si>
    <t>Scholarly and creative activities</t>
  </si>
  <si>
    <t>Sustainability</t>
  </si>
  <si>
    <t>About West Chester University of Pennsylvania</t>
  </si>
  <si>
    <t xml:space="preserve">West Chester University offers bachelors and masters degrees in the arts and sciences, teacher training and certification, advanced study preparation in fields such as medicine and law, education for specific professions, and continuing education. </t>
  </si>
  <si>
    <t xml:space="preserve">Most students are residents of Pennsylvania but students from other states and foreign countries are welcome.  The student body at West Chester University represents a cross section of many ethnic, racial, and religious groups and includes students from all socioeconomic levels. </t>
  </si>
  <si>
    <t xml:space="preserve">Like the world around it, West Chester University is constantly transforming.  The school continues to broaden and modify the nature and number of its programs to reflect the needs of its students in their endeavor to prepare themselves for success and fulfillment in life.  </t>
  </si>
  <si>
    <t>The History of West Chester University of Pennsylvania</t>
  </si>
  <si>
    <t>Founded in 1871, West Chester University began as West Chester Academy, a private, state-aided school that existed from 1812 to 1869.  The academy enjoyed strong support from the highly intellectual Chester County Cabinet of the Natural Sciences of the pre-Civil War decades.  It was recognized as one of Pennsylvania's leading preparatory schools, and its experience in teacher training laid the groundwork for the normal school years that were to follow.</t>
  </si>
  <si>
    <t>As the state began to take increasing responsibility for public education, the academy was transformed into West Chester Normal School, still privately owned but state certified.  The normal school admitted its first class, consisting of 160 students, on September 25, 1871. In 1913, West Chester became the first of the normal schools to be owned outright by the Commonwealth.</t>
  </si>
  <si>
    <t>West Chester became West Chester State Teachers College in 1927 when Pennsylvania initiated a four-year program of teacher education. In 1960, as the Commonwealth paved the way for liberal arts programs in its college system, West Chester was renamed West Chester State College, and two years later introduced the liberal arts program that turned the one-time academy into a comprehensive college.</t>
  </si>
  <si>
    <t>In recognition of the historic merit of the campus, in 1981 the West Chester State College Quadrangle Historic District was placed on the National Register of Historic Places. The buildings included in this historic district are Philips Memorial Building, Ruby Jones Hall, Recitation Hall, and the Old Library.  Except for Philips, these buildings are all constructed of native Chester County serpentine stone.</t>
  </si>
  <si>
    <t xml:space="preserve">West Chester State achieved another major milestone with passage of the State System of Higher Education bill. West Chester became one of the 14 universities in the State System of Higher Education on July 1, 1983. Along with its new name -- West Chester University of Pennsylvania of the State System of Higher Education -- the institution acquired a new system of governance and the opportunity to expand its degree programs.        </t>
  </si>
  <si>
    <t>Organizational Chart</t>
  </si>
  <si>
    <t>Undergraduate Admissions Standards</t>
  </si>
  <si>
    <t>West Chester University prides itself on the holistic approach used in evaluating applicant credentials.  Each application is reviewed individually, and we carefully consider scholastic performance and academic preparation to determine an individual's potential for success.</t>
  </si>
  <si>
    <r>
      <t xml:space="preserve">Applicants who do not meet regular admissions standards may be considered for a special admissions </t>
    </r>
    <r>
      <rPr>
        <sz val="11"/>
        <rFont val="Calibri"/>
        <family val="2"/>
        <scheme val="minor"/>
      </rPr>
      <t>program if appropriate or denied admission and counseled to enroll at another college or university for a minimum of 24</t>
    </r>
    <r>
      <rPr>
        <sz val="11"/>
        <color theme="1"/>
        <rFont val="Calibri"/>
        <family val="2"/>
        <scheme val="minor"/>
      </rPr>
      <t xml:space="preserve"> credits before reapplying as a transfer student.     </t>
    </r>
  </si>
  <si>
    <r>
      <t>Transfer applicants must have a minimum grade point average of</t>
    </r>
    <r>
      <rPr>
        <sz val="11"/>
        <rFont val="Calibri"/>
        <family val="2"/>
        <scheme val="minor"/>
      </rPr>
      <t xml:space="preserve"> 2.00</t>
    </r>
    <r>
      <rPr>
        <sz val="11"/>
        <color theme="1"/>
        <rFont val="Calibri"/>
        <family val="2"/>
        <scheme val="minor"/>
      </rPr>
      <t xml:space="preserve"> for admissions consideration.  The majority of our transfers have a Cumulative GPA of</t>
    </r>
    <r>
      <rPr>
        <sz val="11"/>
        <rFont val="Calibri"/>
        <family val="2"/>
        <scheme val="minor"/>
      </rPr>
      <t xml:space="preserve"> 2.50 or better prior to transfer</t>
    </r>
    <r>
      <rPr>
        <sz val="11"/>
        <color theme="1"/>
        <rFont val="Calibri"/>
        <family val="2"/>
        <scheme val="minor"/>
      </rPr>
      <t>ring to the University.  Some of our academic programs require a higher grade point average and specific course prerequisites. Pennsylvania Community College students who have earned an Associate of Arts or Associate of Science degree and students who have complete</t>
    </r>
    <r>
      <rPr>
        <sz val="11"/>
        <rFont val="Calibri"/>
        <family val="2"/>
        <scheme val="minor"/>
      </rPr>
      <t>d 12</t>
    </r>
    <r>
      <rPr>
        <sz val="11"/>
        <color theme="1"/>
        <rFont val="Calibri"/>
        <family val="2"/>
        <scheme val="minor"/>
      </rPr>
      <t xml:space="preserve"> or more transferable credits from a State System University with a 2.00 or above have an Academic Passport that provides entry into any university in the State System of Higher Education.  For more information on admissions requirements and the Academic Passport, please contact the Office Admissions at (610) 436-3411 or e-mail ugadmiss@wcupa.edu.</t>
    </r>
  </si>
  <si>
    <t>Race/Ethnicity</t>
  </si>
  <si>
    <t>Fall 2019</t>
  </si>
  <si>
    <t>Fall 2020</t>
  </si>
  <si>
    <t>Total</t>
  </si>
  <si>
    <t>Male</t>
  </si>
  <si>
    <t>Female</t>
  </si>
  <si>
    <t>Change</t>
  </si>
  <si>
    <t>% Change</t>
  </si>
  <si>
    <t>African American</t>
  </si>
  <si>
    <t xml:space="preserve">   Applied</t>
  </si>
  <si>
    <t xml:space="preserve">   Accepted</t>
  </si>
  <si>
    <t xml:space="preserve">   Enrolled</t>
  </si>
  <si>
    <t>Asian</t>
  </si>
  <si>
    <t>White</t>
  </si>
  <si>
    <t>Hawaiian/Pacific Islander</t>
  </si>
  <si>
    <t>-</t>
  </si>
  <si>
    <t>Hispanic or Latino</t>
  </si>
  <si>
    <t>Multiracial</t>
  </si>
  <si>
    <t>Native American</t>
  </si>
  <si>
    <t>to be continued……..</t>
  </si>
  <si>
    <t>These headcounts are unduplicated and reflect the IPEDS unduplicated headcount.</t>
  </si>
  <si>
    <t xml:space="preserve">     Male</t>
  </si>
  <si>
    <t xml:space="preserve">  Female</t>
  </si>
  <si>
    <t xml:space="preserve">  %Change</t>
  </si>
  <si>
    <t>Non-Resident Alien</t>
  </si>
  <si>
    <t>Not Supplied</t>
  </si>
  <si>
    <t xml:space="preserve"> First Time, First Year, Full-Time Enrolled Students by Gender and Race/Ethnicity</t>
  </si>
  <si>
    <t>First Time, First Year, Full-Time Students by Admission Type</t>
  </si>
  <si>
    <t>Admittance Type</t>
  </si>
  <si>
    <t>N</t>
  </si>
  <si>
    <t>%</t>
  </si>
  <si>
    <t>Regular</t>
  </si>
  <si>
    <t>ADP ACT 101</t>
  </si>
  <si>
    <t>ADP Non-ACT 101</t>
  </si>
  <si>
    <t>Special Admission</t>
  </si>
  <si>
    <t>Feeder High Schools: Fall 2020</t>
  </si>
  <si>
    <t xml:space="preserve">Pennsylvania High Schools With the Highest Number of First Time, First Year Students </t>
  </si>
  <si>
    <t>School</t>
  </si>
  <si>
    <t>#</t>
  </si>
  <si>
    <t>Spring-Ford Senior High School</t>
  </si>
  <si>
    <t>Perkiomen Valley High School</t>
  </si>
  <si>
    <t>Upper Moreland High School</t>
  </si>
  <si>
    <t>Central Bucks High School South</t>
  </si>
  <si>
    <t>Council Rock High School South</t>
  </si>
  <si>
    <t>Quakertown Community Senior Hs</t>
  </si>
  <si>
    <t>West Chester Bayard Rustin Hs</t>
  </si>
  <si>
    <t>Kennett High School</t>
  </si>
  <si>
    <t>Pope John Paul Ii High School</t>
  </si>
  <si>
    <t>Springfield High School</t>
  </si>
  <si>
    <t>Daniel Boone Area High School</t>
  </si>
  <si>
    <t>Phoenixville Area High School</t>
  </si>
  <si>
    <t>Garnet Valley High School</t>
  </si>
  <si>
    <t>Central Bucks High School West</t>
  </si>
  <si>
    <t>Lower Moreland High School</t>
  </si>
  <si>
    <t>West Chester East High School</t>
  </si>
  <si>
    <t>Plymouth Whitemarsh Hs</t>
  </si>
  <si>
    <t>Central High School</t>
  </si>
  <si>
    <t>Unionville High School</t>
  </si>
  <si>
    <t>Penncrest High School</t>
  </si>
  <si>
    <t>Emmaus High School</t>
  </si>
  <si>
    <t>Upper Darby High School</t>
  </si>
  <si>
    <t>Hempfield High School</t>
  </si>
  <si>
    <t>Archbishop Wood High School</t>
  </si>
  <si>
    <t>Downingtown West</t>
  </si>
  <si>
    <t>Conestoga High School</t>
  </si>
  <si>
    <t>Franklin Towne Charter Hs</t>
  </si>
  <si>
    <t>B Reed Henderson High School</t>
  </si>
  <si>
    <t>Twin Valley High School</t>
  </si>
  <si>
    <t>Abington High School</t>
  </si>
  <si>
    <t>Marple Newtown High School</t>
  </si>
  <si>
    <t>Bishop Shanahan High School</t>
  </si>
  <si>
    <t>Exeter Township Senior Hs</t>
  </si>
  <si>
    <t>Souderton Area High School</t>
  </si>
  <si>
    <t>Manheim Township High School</t>
  </si>
  <si>
    <t>Norristown Area High School</t>
  </si>
  <si>
    <t>Owen J. Roberts High School</t>
  </si>
  <si>
    <t>Neshaminy High School</t>
  </si>
  <si>
    <t>Wissahickon High School</t>
  </si>
  <si>
    <t>North Penn High School</t>
  </si>
  <si>
    <t>Lansdale Catholic High School</t>
  </si>
  <si>
    <t>Dunmore Junior-Senior Hs</t>
  </si>
  <si>
    <t>Downingtown High School East</t>
  </si>
  <si>
    <t>Sun Valley High School</t>
  </si>
  <si>
    <t>Berks Catholic High School</t>
  </si>
  <si>
    <t>Coatesville Area Senior Hs</t>
  </si>
  <si>
    <t>Archbishop Carroll High School</t>
  </si>
  <si>
    <t>John W Hallahan Catholic Hs</t>
  </si>
  <si>
    <t>Upper Merion Area High School</t>
  </si>
  <si>
    <t>Oxford Area High School</t>
  </si>
  <si>
    <t>Cheltenham High School</t>
  </si>
  <si>
    <t>Cardinal O'Hara High School</t>
  </si>
  <si>
    <t>Central Dauphin High School</t>
  </si>
  <si>
    <t>Saint John Vianney High Sch</t>
  </si>
  <si>
    <t>Methacton High School</t>
  </si>
  <si>
    <t>Chichester High School</t>
  </si>
  <si>
    <t>Southern Lehigh High School</t>
  </si>
  <si>
    <t>Pennsbury High School</t>
  </si>
  <si>
    <t>Wilson High School</t>
  </si>
  <si>
    <t>Northwestern Lehigh Hs</t>
  </si>
  <si>
    <t>Avon Grove High School</t>
  </si>
  <si>
    <t>Parkland High School</t>
  </si>
  <si>
    <t>Upper Dublin High School</t>
  </si>
  <si>
    <t>Boyertown Area Senior Hs</t>
  </si>
  <si>
    <t>Great Valley High School</t>
  </si>
  <si>
    <t>Bensalem High School</t>
  </si>
  <si>
    <t>Central Bucks High School East</t>
  </si>
  <si>
    <t>Hatboro-Horsham High School</t>
  </si>
  <si>
    <t>Haverford High School</t>
  </si>
  <si>
    <t>William Tennent High School</t>
  </si>
  <si>
    <t>Ridley High School</t>
  </si>
  <si>
    <t>Cumberland Valley High School</t>
  </si>
  <si>
    <t>Institutions Previously Attended With the Highest Number of New Fall Undergraduate Transfer Students</t>
  </si>
  <si>
    <r>
      <t xml:space="preserve"> [</t>
    </r>
    <r>
      <rPr>
        <b/>
        <sz val="11"/>
        <color rgb="FF7030A0"/>
        <rFont val="Calibri"/>
        <family val="2"/>
        <scheme val="minor"/>
      </rPr>
      <t>Excludes students who transitioned from non-degree to degree as well as Transfers with first degree at WCU]</t>
    </r>
  </si>
  <si>
    <t>Name</t>
  </si>
  <si>
    <t>Count</t>
  </si>
  <si>
    <t>Percent</t>
  </si>
  <si>
    <t>Type</t>
  </si>
  <si>
    <t>State</t>
  </si>
  <si>
    <t>Delaware County Community College</t>
  </si>
  <si>
    <t>2 Year Public</t>
  </si>
  <si>
    <t>PA</t>
  </si>
  <si>
    <t>Montgomery County Community College</t>
  </si>
  <si>
    <t>Community College of Philadelphia</t>
  </si>
  <si>
    <t>Bucks County Community College</t>
  </si>
  <si>
    <t>Pennsylvania State University</t>
  </si>
  <si>
    <t>4 Year Public</t>
  </si>
  <si>
    <t>Harrisburg Area Community College</t>
  </si>
  <si>
    <t>Temple University</t>
  </si>
  <si>
    <t>Northampton County Area Community College</t>
  </si>
  <si>
    <t>Millersville University of Pennsylvania</t>
  </si>
  <si>
    <t>Indiana University of Pennsylvania</t>
  </si>
  <si>
    <t>Drexel University</t>
  </si>
  <si>
    <t>4 Year Private</t>
  </si>
  <si>
    <t>Harcum College</t>
  </si>
  <si>
    <t>2 Year Private</t>
  </si>
  <si>
    <t>Lehigh Carbon Community College</t>
  </si>
  <si>
    <t>Shippensburg University of Pennsylvania</t>
  </si>
  <si>
    <t>Reading Area Community College</t>
  </si>
  <si>
    <t>Bloomsburg University of Pennsylvania</t>
  </si>
  <si>
    <t>Kutztown University of Pennsylvania</t>
  </si>
  <si>
    <t>University of Pittsburgh Pittsburgh*</t>
  </si>
  <si>
    <t>La Salle University</t>
  </si>
  <si>
    <t>First Time, First Year, Full-Time Student Enrollment by Pennsylvania County: Fall 2020</t>
  </si>
  <si>
    <t>Top 10 Counties* with Most Enrollments Ranked</t>
  </si>
  <si>
    <t xml:space="preserve">County </t>
  </si>
  <si>
    <t>Rank</t>
  </si>
  <si>
    <t>Adams</t>
  </si>
  <si>
    <t>Elk</t>
  </si>
  <si>
    <t>Northampton</t>
  </si>
  <si>
    <t>Allegheny</t>
  </si>
  <si>
    <t>Erie</t>
  </si>
  <si>
    <t>Northumberland</t>
  </si>
  <si>
    <t>Armstrong</t>
  </si>
  <si>
    <t>Fayette</t>
  </si>
  <si>
    <t>Perry</t>
  </si>
  <si>
    <t>Beaver</t>
  </si>
  <si>
    <t>Franklin</t>
  </si>
  <si>
    <t>Philadelphia</t>
  </si>
  <si>
    <t>Bedford</t>
  </si>
  <si>
    <t>Fulton</t>
  </si>
  <si>
    <t>Pike</t>
  </si>
  <si>
    <t>Berks</t>
  </si>
  <si>
    <t>Greene</t>
  </si>
  <si>
    <t>Potter</t>
  </si>
  <si>
    <t>Blair</t>
  </si>
  <si>
    <t>Huntingdon</t>
  </si>
  <si>
    <t>Schuylkill</t>
  </si>
  <si>
    <t>Bradford</t>
  </si>
  <si>
    <t>Indiana</t>
  </si>
  <si>
    <t>Snyder</t>
  </si>
  <si>
    <t>Bucks</t>
  </si>
  <si>
    <t>Jefferson</t>
  </si>
  <si>
    <t>Somerset</t>
  </si>
  <si>
    <t>Butler</t>
  </si>
  <si>
    <t>Juniata</t>
  </si>
  <si>
    <t>Sullivan</t>
  </si>
  <si>
    <t>Cambria</t>
  </si>
  <si>
    <t>Lackawanna</t>
  </si>
  <si>
    <t>Susquehanna</t>
  </si>
  <si>
    <t>Cameron</t>
  </si>
  <si>
    <t>Lancaster</t>
  </si>
  <si>
    <t>Tioga</t>
  </si>
  <si>
    <t>Carbon</t>
  </si>
  <si>
    <t>Lawrence</t>
  </si>
  <si>
    <t>Union</t>
  </si>
  <si>
    <t>Centre</t>
  </si>
  <si>
    <t>Lebanon</t>
  </si>
  <si>
    <t>Venango</t>
  </si>
  <si>
    <t>Chester</t>
  </si>
  <si>
    <t>Lehigh</t>
  </si>
  <si>
    <t>Warren</t>
  </si>
  <si>
    <t>Clarion</t>
  </si>
  <si>
    <t>Luzern</t>
  </si>
  <si>
    <t>Washington</t>
  </si>
  <si>
    <t>Clearfield</t>
  </si>
  <si>
    <t>Lycoming</t>
  </si>
  <si>
    <t>Wayne</t>
  </si>
  <si>
    <t>Clinton</t>
  </si>
  <si>
    <t>McKean</t>
  </si>
  <si>
    <t>Westmoreland</t>
  </si>
  <si>
    <t>Columbia</t>
  </si>
  <si>
    <t>Mercer</t>
  </si>
  <si>
    <t>Wyoming</t>
  </si>
  <si>
    <t>Crawford</t>
  </si>
  <si>
    <t>Mifflin</t>
  </si>
  <si>
    <t>York</t>
  </si>
  <si>
    <t>Cumberland</t>
  </si>
  <si>
    <t>Monroe</t>
  </si>
  <si>
    <t>Out of State</t>
  </si>
  <si>
    <t>Dauphin</t>
  </si>
  <si>
    <t>Montgomery</t>
  </si>
  <si>
    <t>Out of Country</t>
  </si>
  <si>
    <t>Delaware</t>
  </si>
  <si>
    <t>Montour</t>
  </si>
  <si>
    <t>*County at the time of admission.</t>
  </si>
  <si>
    <t>First Time, First Year, Full-Time Student Enrollment by State: Fall 2020</t>
  </si>
  <si>
    <t>Top 10 States* with Most Enrollments Ranked</t>
  </si>
  <si>
    <t>Alabama</t>
  </si>
  <si>
    <t>Nevada</t>
  </si>
  <si>
    <t>Alaska</t>
  </si>
  <si>
    <t>New Hampshire</t>
  </si>
  <si>
    <t>Arizona</t>
  </si>
  <si>
    <t>New Jersey</t>
  </si>
  <si>
    <t>Arkansas</t>
  </si>
  <si>
    <t>New Mexico</t>
  </si>
  <si>
    <t>California</t>
  </si>
  <si>
    <t>New York</t>
  </si>
  <si>
    <t>4(t)</t>
  </si>
  <si>
    <t>Colorado</t>
  </si>
  <si>
    <t>North Carolina</t>
  </si>
  <si>
    <t>Connecticut</t>
  </si>
  <si>
    <t>7(t)</t>
  </si>
  <si>
    <t>North Dakota</t>
  </si>
  <si>
    <t>Ohio</t>
  </si>
  <si>
    <t>District of Columbia</t>
  </si>
  <si>
    <t>Oklahoma</t>
  </si>
  <si>
    <t>Florida</t>
  </si>
  <si>
    <t>Oregon</t>
  </si>
  <si>
    <t>Georgia</t>
  </si>
  <si>
    <t>Pennsylvania</t>
  </si>
  <si>
    <t>Hawaii</t>
  </si>
  <si>
    <t>Rhode Island</t>
  </si>
  <si>
    <t>8(t)</t>
  </si>
  <si>
    <t>Idaho</t>
  </si>
  <si>
    <t>South Carolina</t>
  </si>
  <si>
    <t>Illinois</t>
  </si>
  <si>
    <t>South Dakota</t>
  </si>
  <si>
    <t>Tennessee</t>
  </si>
  <si>
    <t>Iowa</t>
  </si>
  <si>
    <t>Texas</t>
  </si>
  <si>
    <t>Kansas</t>
  </si>
  <si>
    <t>Utah</t>
  </si>
  <si>
    <t>Kentucky</t>
  </si>
  <si>
    <t>Vermont</t>
  </si>
  <si>
    <t>Louisiana</t>
  </si>
  <si>
    <t>Virginia</t>
  </si>
  <si>
    <t>Maine</t>
  </si>
  <si>
    <t>Maryland</t>
  </si>
  <si>
    <t>West Virginia</t>
  </si>
  <si>
    <t>Massachusetts</t>
  </si>
  <si>
    <t>Wisconsin</t>
  </si>
  <si>
    <t>Michigan</t>
  </si>
  <si>
    <t>Minnesota</t>
  </si>
  <si>
    <t>Armed Forces</t>
  </si>
  <si>
    <t>Mississippi</t>
  </si>
  <si>
    <t>International</t>
  </si>
  <si>
    <t>Missouri</t>
  </si>
  <si>
    <t>Other/Unknown</t>
  </si>
  <si>
    <t>Montana</t>
  </si>
  <si>
    <t>Nebraska</t>
  </si>
  <si>
    <t>*State at the time of admission.</t>
  </si>
  <si>
    <t>Admission Yield Statistics</t>
  </si>
  <si>
    <t>First-Time, First Year Student Admission Yield</t>
  </si>
  <si>
    <t>Year</t>
  </si>
  <si>
    <t># of Applicants</t>
  </si>
  <si>
    <t># Accepted</t>
  </si>
  <si>
    <t>% Accepted</t>
  </si>
  <si>
    <t>#  Enrolled</t>
  </si>
  <si>
    <t>% Accepted Enrolled</t>
  </si>
  <si>
    <t>% of Applicants Enrolled</t>
  </si>
  <si>
    <t>2014*</t>
  </si>
  <si>
    <t>2015*</t>
  </si>
  <si>
    <t>2016*</t>
  </si>
  <si>
    <t>2017*</t>
  </si>
  <si>
    <t>2018*</t>
  </si>
  <si>
    <t>2019*</t>
  </si>
  <si>
    <t>2020*</t>
  </si>
  <si>
    <t>5-YR Change</t>
  </si>
  <si>
    <t>1-YR Change</t>
  </si>
  <si>
    <t>5-YR Difference</t>
  </si>
  <si>
    <t>1-YR Difference</t>
  </si>
  <si>
    <t>*Starting Fall 2014, number of applicants includes completed applications only.</t>
  </si>
  <si>
    <t>First Time, First Year Student Admission Yield</t>
  </si>
  <si>
    <t>Starting Fall 2014, number of applicants includes completed applications only.</t>
  </si>
  <si>
    <t>First Time Transfer Admission Yield</t>
  </si>
  <si>
    <t># Enrolled</t>
  </si>
  <si>
    <t>% of Accepted Enrolled</t>
  </si>
  <si>
    <t xml:space="preserve">5-YR Difference </t>
  </si>
  <si>
    <t xml:space="preserve"> Starting Fall 2014, number of applicants includes completed applications only.</t>
  </si>
  <si>
    <t>Head Count Enrollment by Gender and Race/Ethnicity: Fall 2020</t>
  </si>
  <si>
    <t>Gender</t>
  </si>
  <si>
    <t>Full-Time</t>
  </si>
  <si>
    <t>Part-time</t>
  </si>
  <si>
    <t>Ethnicity</t>
  </si>
  <si>
    <t>Caucasian</t>
  </si>
  <si>
    <t>Hispanic</t>
  </si>
  <si>
    <t>Head Count Enrollment by Degree Status and College: Fall 2020</t>
  </si>
  <si>
    <t>Degree Status</t>
  </si>
  <si>
    <t>Degree Seeking</t>
  </si>
  <si>
    <t>Non-degree Seeking</t>
  </si>
  <si>
    <t>College</t>
  </si>
  <si>
    <t>Arts &amp; Humanities</t>
  </si>
  <si>
    <t>Business and Public Management</t>
  </si>
  <si>
    <t>Education &amp; Social Work</t>
  </si>
  <si>
    <t>Health Sciences</t>
  </si>
  <si>
    <t>Science &amp; Mathematics</t>
  </si>
  <si>
    <t>University College</t>
  </si>
  <si>
    <t>School of Music</t>
  </si>
  <si>
    <t>These headcounts are unduplicated and reflect IPEDS unduplicated headcount.</t>
  </si>
  <si>
    <t>University College includes non-degree and undeclared major students.</t>
  </si>
  <si>
    <t>Headcounts displayed are per the new organizational structure.</t>
  </si>
  <si>
    <t>Enrollment by State at the Time of Admission: Fall 2017 to Fall 2020</t>
  </si>
  <si>
    <t>Fall 2017</t>
  </si>
  <si>
    <t>Fall 2018</t>
  </si>
  <si>
    <t>UG</t>
  </si>
  <si>
    <t>G</t>
  </si>
  <si>
    <t>New  Hampshire</t>
  </si>
  <si>
    <t>to be continued…….</t>
  </si>
  <si>
    <t>Enrollment by State at the Time of Admission: Fall 2017 to Fall 2020 (continued)</t>
  </si>
  <si>
    <t>STATE</t>
  </si>
  <si>
    <t>New  Jersey</t>
  </si>
  <si>
    <t>New  Mexico</t>
  </si>
  <si>
    <t>New  York</t>
  </si>
  <si>
    <t>Rhode  Island</t>
  </si>
  <si>
    <t>Washington D.C.</t>
  </si>
  <si>
    <t>West  Virginia</t>
  </si>
  <si>
    <t>TOTAL</t>
  </si>
  <si>
    <t>In-State</t>
  </si>
  <si>
    <t>Out-of-State</t>
  </si>
  <si>
    <t>Out-of-State %</t>
  </si>
  <si>
    <t xml:space="preserve"> Top 10 Counties* With Most Enrollments Ranked   </t>
  </si>
  <si>
    <t>Luzerne</t>
  </si>
  <si>
    <t>Head Count Enrollment: Fall 2016 to 2020</t>
  </si>
  <si>
    <t>Five-Year Enrollment by Ethnicity and Gender</t>
  </si>
  <si>
    <t>Undergraduate Students</t>
  </si>
  <si>
    <t>NRA-International</t>
  </si>
  <si>
    <t xml:space="preserve">Not Supplied </t>
  </si>
  <si>
    <t>Graduate Students</t>
  </si>
  <si>
    <t xml:space="preserve">Head Count Enrollment: Fall 2016 to 2020 Enrollment by College </t>
  </si>
  <si>
    <t>*University College include non-degree and "Exploratory Studies" major students.</t>
  </si>
  <si>
    <t>Headcounts displayed in the tables are per the new organizational structure.</t>
  </si>
  <si>
    <t>Head Count Enrollment: Fall 2016 to 2020 Enrollment by College: Five Falls</t>
  </si>
  <si>
    <t>Note: Non-degree and undeclared major students are included in University College.</t>
  </si>
  <si>
    <t>Head Count Enrollment by Student Level: Fall 2015 to Fall 2020</t>
  </si>
  <si>
    <t>Fall Semester</t>
  </si>
  <si>
    <t>One Year Difference</t>
  </si>
  <si>
    <t xml:space="preserve">   New First Year Degree Seeking</t>
  </si>
  <si>
    <t xml:space="preserve">   New Transfer Degree Seeking</t>
  </si>
  <si>
    <t xml:space="preserve">   New Readmits Degree Seeking</t>
  </si>
  <si>
    <t xml:space="preserve">   New Undergraduate Non Degree</t>
  </si>
  <si>
    <t xml:space="preserve">   Returning Undergraduate Degree Seeking First Year</t>
  </si>
  <si>
    <t xml:space="preserve">   Returning Undergraduate Degree Seeking Sophomore</t>
  </si>
  <si>
    <t xml:space="preserve">   Returning Undergraduate Degree Seeking Junior</t>
  </si>
  <si>
    <t xml:space="preserve">   Returning Undergraduate Degree Seeking Senior</t>
  </si>
  <si>
    <t xml:space="preserve">   Returning Undergraduate Non Degree</t>
  </si>
  <si>
    <t xml:space="preserve">   New Masters</t>
  </si>
  <si>
    <t xml:space="preserve">   New Doctorate</t>
  </si>
  <si>
    <t xml:space="preserve">   New Graduate Non Degree</t>
  </si>
  <si>
    <t xml:space="preserve">   Returning Masters</t>
  </si>
  <si>
    <t xml:space="preserve">   Returning Doctorate</t>
  </si>
  <si>
    <t xml:space="preserve">   Returning Graduate Non Degree</t>
  </si>
  <si>
    <t xml:space="preserve">   Total Enrollment</t>
  </si>
  <si>
    <t>Headcount Enrollment by Student Level Fall 2015-2020</t>
  </si>
  <si>
    <t xml:space="preserve"> Annual Course Credit Hours and Student FTE Enrollment FY 2015-16 to FY 2019-20</t>
  </si>
  <si>
    <t>Student FTE Enrollment: FY 2015-16 to FY 2019-20</t>
  </si>
  <si>
    <t>FTE Division</t>
  </si>
  <si>
    <t>2015-16</t>
  </si>
  <si>
    <t>2016-17</t>
  </si>
  <si>
    <t>2017-18</t>
  </si>
  <si>
    <t>2018-19</t>
  </si>
  <si>
    <t>2019-20</t>
  </si>
  <si>
    <t>Lower Division Full-Time Equivalent Students</t>
  </si>
  <si>
    <t>Upper Division Full-Time Equivalent Students</t>
  </si>
  <si>
    <t>Graduate Division Full-Time Equivalent Students</t>
  </si>
  <si>
    <t>Total Full-Time Equivalent Students</t>
  </si>
  <si>
    <t xml:space="preserve">                     </t>
  </si>
  <si>
    <t>Annual Course Credit Hours: FY 2015-16 to FY 2019-20</t>
  </si>
  <si>
    <t>Credit Hours by Course Division</t>
  </si>
  <si>
    <t>Lower Division Course Credit Hours</t>
  </si>
  <si>
    <t>Upper Division Course Credit Hours</t>
  </si>
  <si>
    <t>Graduate Division Course Credit Hours</t>
  </si>
  <si>
    <t xml:space="preserve">Total University Course Credit Hours </t>
  </si>
  <si>
    <t>Retention and Graduation Rates for First Time, Full-Time, First Year Degree-Seeking Student Cohorts -- University Summary</t>
  </si>
  <si>
    <t>Fall Cohort</t>
  </si>
  <si>
    <t>N 1st Fall</t>
  </si>
  <si>
    <t>2nd Fall</t>
  </si>
  <si>
    <t>3rd Fall</t>
  </si>
  <si>
    <t>4th Fall</t>
  </si>
  <si>
    <t>5th Fall</t>
  </si>
  <si>
    <t>6th Fall</t>
  </si>
  <si>
    <t>7th Fall</t>
  </si>
  <si>
    <t>Cohort Retained</t>
  </si>
  <si>
    <t>Cumulative Graduated within 4 yrs</t>
  </si>
  <si>
    <t>Cumulative Graduated within 5 yrs</t>
  </si>
  <si>
    <t>Cumulative Graduated within 6 yrs</t>
  </si>
  <si>
    <t>n</t>
  </si>
  <si>
    <t>% 1F</t>
  </si>
  <si>
    <t>1,401 </t>
  </si>
  <si>
    <t>74.4 </t>
  </si>
  <si>
    <t>553 </t>
  </si>
  <si>
    <t>29.4 </t>
  </si>
  <si>
    <t>77.3 </t>
  </si>
  <si>
    <t>73.0 </t>
  </si>
  <si>
    <t> 1,683</t>
  </si>
  <si>
    <t>84.4 </t>
  </si>
  <si>
    <t>76.2 </t>
  </si>
  <si>
    <t> 85.4</t>
  </si>
  <si>
    <t>Note: Data is from Fall enrollment at census dates and completions files as reported to IPEDS. Includes degree sweeps and IPEDS exclusions through 10/2020.</t>
  </si>
  <si>
    <t>Second-Year Retention Rates for First Time, Full-Time, First Year Degree-Seeking Student Cohorts by Gender</t>
  </si>
  <si>
    <r>
      <t>N 1</t>
    </r>
    <r>
      <rPr>
        <b/>
        <vertAlign val="superscript"/>
        <sz val="11"/>
        <color rgb="FF000000"/>
        <rFont val="Calibri"/>
        <family val="2"/>
        <scheme val="minor"/>
      </rPr>
      <t>st</t>
    </r>
    <r>
      <rPr>
        <b/>
        <sz val="11"/>
        <color rgb="FF000000"/>
        <rFont val="Calibri"/>
        <family val="2"/>
        <scheme val="minor"/>
      </rPr>
      <t xml:space="preserve"> Fall</t>
    </r>
  </si>
  <si>
    <t>Retained 2nd Fall</t>
  </si>
  <si>
    <t>Four Year Graduation Rates for First Time, Full-Time, First Year Degree-Seeking Student Cohorts by Gender</t>
  </si>
  <si>
    <t>Graduated within 4 years</t>
  </si>
  <si>
    <t xml:space="preserve"> Six Year Graduation Rates for First Time, Full-Time, First Year Degree-Seeking Student Cohorts by Gender</t>
  </si>
  <si>
    <t>Graduated within 6 years</t>
  </si>
  <si>
    <t>Note: Data in all charts is from Fall enrollment at census dates and completions files as reported to IPEDS. Includes degree sweeps and IPEDS exclusions through 10/2020.</t>
  </si>
  <si>
    <t>Undergraduate Degree and Certificate Programs - Fall 2020</t>
  </si>
  <si>
    <t>College of Arts and Humanities</t>
  </si>
  <si>
    <t>College of Business and Public Management (cont…)</t>
  </si>
  <si>
    <t>BA Communication Studies</t>
  </si>
  <si>
    <t>BM Music: Performance Instrument</t>
  </si>
  <si>
    <t>BS Pre-Business: Eco-Finance</t>
  </si>
  <si>
    <t>BA Communication Studies Accelerated</t>
  </si>
  <si>
    <t xml:space="preserve">BM Music: Performance Jazz </t>
  </si>
  <si>
    <t>BS Pre-Business: Management</t>
  </si>
  <si>
    <t>BA English: Literature</t>
  </si>
  <si>
    <t xml:space="preserve">BM Music: Performance Keyboard </t>
  </si>
  <si>
    <t>BS Pre-Business: Management (DCCC Marple)</t>
  </si>
  <si>
    <t>BA English: Writings</t>
  </si>
  <si>
    <t>BM Music: Performance Organ</t>
  </si>
  <si>
    <t>BS Pre-Business: Management (Philadelphia)</t>
  </si>
  <si>
    <t>BA History</t>
  </si>
  <si>
    <t>BM Music: Performance Voice</t>
  </si>
  <si>
    <t>BS Pre-Business: Marketing</t>
  </si>
  <si>
    <t>BA History Accelerated</t>
  </si>
  <si>
    <t xml:space="preserve">BM Music Education: Instrument </t>
  </si>
  <si>
    <t>BS Pre-International Business</t>
  </si>
  <si>
    <t>BA History: American Studies</t>
  </si>
  <si>
    <t xml:space="preserve">BM Music Education: Keyboard </t>
  </si>
  <si>
    <t xml:space="preserve">BS Urban &amp; Environmental Plan </t>
  </si>
  <si>
    <t>BA Languages &amp; Cultures: French</t>
  </si>
  <si>
    <t xml:space="preserve">BM Music Education: Voice </t>
  </si>
  <si>
    <t>BS Urban &amp; Environmental Plan Accelerated to MS Geography</t>
  </si>
  <si>
    <t>BA Languages &amp; Cultures: German</t>
  </si>
  <si>
    <t>BM Music: Elective Studies</t>
  </si>
  <si>
    <t>BS Urban &amp; Environmental Plan Accelerated to MURP</t>
  </si>
  <si>
    <t>BA Languages &amp; Cultures: Russian</t>
  </si>
  <si>
    <t>BM Music: Music Therapy</t>
  </si>
  <si>
    <t>BA Languages &amp; Cultures: Spanish</t>
  </si>
  <si>
    <t xml:space="preserve">BM Music: History </t>
  </si>
  <si>
    <t>College of Education and Social Work</t>
  </si>
  <si>
    <t>BA Media &amp; Culture</t>
  </si>
  <si>
    <t>BM Music: Theory</t>
  </si>
  <si>
    <t>BSED Biology</t>
  </si>
  <si>
    <t>BA Philosophy</t>
  </si>
  <si>
    <t xml:space="preserve">BM Music: Composition </t>
  </si>
  <si>
    <t>BSED Chemistry</t>
  </si>
  <si>
    <t>BA Philosophy Accelerated</t>
  </si>
  <si>
    <t>Teaching Certification Music Education</t>
  </si>
  <si>
    <t>BSED Early Grades Prep, PK-4 Education</t>
  </si>
  <si>
    <t>BA Philosophy: Religious Studies</t>
  </si>
  <si>
    <t>BSED Early Grades Prep, PK-4 Education Accelerated</t>
  </si>
  <si>
    <t>BA: Theatre</t>
  </si>
  <si>
    <t>College of Business and Public Management</t>
  </si>
  <si>
    <t>BSED Earth-Space Science</t>
  </si>
  <si>
    <t>BA Theatre: Design and Production</t>
  </si>
  <si>
    <t>BS Accounting</t>
  </si>
  <si>
    <t>BSED Earth-Space Science: Geology</t>
  </si>
  <si>
    <t>BA Theatre: Music Theatre</t>
  </si>
  <si>
    <t>BS Accounting Accelerated</t>
  </si>
  <si>
    <t>BSED English: Literature</t>
  </si>
  <si>
    <t xml:space="preserve">BA Theatre: Performance </t>
  </si>
  <si>
    <t>BS Business Management</t>
  </si>
  <si>
    <t>BSED English: Writings</t>
  </si>
  <si>
    <t>BA Women's and Gender Studies</t>
  </si>
  <si>
    <t>BS Business Management (DCCC Marple)</t>
  </si>
  <si>
    <t>BSED Mathematics</t>
  </si>
  <si>
    <t xml:space="preserve">BFA Graphic &amp; Inter. Design </t>
  </si>
  <si>
    <t>BS Business Management (Philadelphia)</t>
  </si>
  <si>
    <t>BSED Middle Grades Prep, 4-8 Education</t>
  </si>
  <si>
    <t xml:space="preserve">BFA Studio Arts </t>
  </si>
  <si>
    <t>BS Criminal Justice</t>
  </si>
  <si>
    <t>BSED Physics</t>
  </si>
  <si>
    <t>Certificate Conflict Transformation Management</t>
  </si>
  <si>
    <t>BS Criminal Justice Accelerated</t>
  </si>
  <si>
    <t xml:space="preserve">BSED Special Education: PreK-12 </t>
  </si>
  <si>
    <t>Certificate TESL</t>
  </si>
  <si>
    <t xml:space="preserve">BS Economics </t>
  </si>
  <si>
    <t>BSED Special Education: PreK-12 Double Major</t>
  </si>
  <si>
    <t>Teaching Certification English</t>
  </si>
  <si>
    <t>BS Finance</t>
  </si>
  <si>
    <t xml:space="preserve">BSW Social Work </t>
  </si>
  <si>
    <t>Teaching Certification French</t>
  </si>
  <si>
    <t>BS Geography</t>
  </si>
  <si>
    <t>BSW Social Work (Philadelphia)</t>
  </si>
  <si>
    <t>Teaching Certification German</t>
  </si>
  <si>
    <t>BS Geography Accelerated</t>
  </si>
  <si>
    <t>Certificate Education for Sustainability</t>
  </si>
  <si>
    <t>Teaching Certification Latin</t>
  </si>
  <si>
    <t>BS Geography: Environmental</t>
  </si>
  <si>
    <t>Teaching Certification Early Childhood Education</t>
  </si>
  <si>
    <t>Teaching Certification Russian</t>
  </si>
  <si>
    <t>BS Geography: Environmental Accelerated</t>
  </si>
  <si>
    <t>Teaching Certification Teacher Ed Social Studies - Geography</t>
  </si>
  <si>
    <t>Teaching Certification Social Studies - History</t>
  </si>
  <si>
    <t>BS Geography: Geographic Information Systems</t>
  </si>
  <si>
    <t>Teaching Certification Teacher Ed Social Studies - History</t>
  </si>
  <si>
    <t>Teaching Certification Spanish</t>
  </si>
  <si>
    <t>BS Geography: Geographic Information Systems Accelerated</t>
  </si>
  <si>
    <t>Teaching Certification Teacher Ed Social Studies - Political Science</t>
  </si>
  <si>
    <t>Teaching Certification Teacher Ed French</t>
  </si>
  <si>
    <t>BS Geography: Location Analytics</t>
  </si>
  <si>
    <t>Teaching Certification Teacher Ed German</t>
  </si>
  <si>
    <t>BS International Business</t>
  </si>
  <si>
    <t>Teaching Certification Teacher Ed Russian</t>
  </si>
  <si>
    <t>BS Marketing</t>
  </si>
  <si>
    <t>Teaching Certification Teacher Ed Spanish</t>
  </si>
  <si>
    <t xml:space="preserve">BS Pre-Business: Accounting </t>
  </si>
  <si>
    <t>Undergraduate Degree and Certificate Programs - Fall 2020 (continued)</t>
  </si>
  <si>
    <t>College of Health Sciences</t>
  </si>
  <si>
    <t>College of Science &amp; Mathematics (cont...)</t>
  </si>
  <si>
    <t>BA Communication Science &amp; Disorders</t>
  </si>
  <si>
    <t>BA Interdisciplinary Studies</t>
  </si>
  <si>
    <t>BS Computer Science</t>
  </si>
  <si>
    <t>BA Communication Science &amp; Disorders: Accelerated</t>
  </si>
  <si>
    <t>BA Liberal Studies: Arts &amp; Humanities</t>
  </si>
  <si>
    <t>BS Computer Science Accelerated</t>
  </si>
  <si>
    <t xml:space="preserve">BS Environmental Health </t>
  </si>
  <si>
    <t>BS Interdisciplinary Studies: Profession</t>
  </si>
  <si>
    <t>BS Forensic &amp; Toxicological Chemistry</t>
  </si>
  <si>
    <t xml:space="preserve">BS Exercise Science: Exercise Science Specialist </t>
  </si>
  <si>
    <t>BS Interdisciplinary Studies: STEM-H</t>
  </si>
  <si>
    <t>BS Geoscience: Earth Systems</t>
  </si>
  <si>
    <t>BS Exercise Science: Exercise Science Specialist Accelerated</t>
  </si>
  <si>
    <t xml:space="preserve">BS Liberal Studies: Profession </t>
  </si>
  <si>
    <t>BS Geoscience: Earth Systems Accelerated</t>
  </si>
  <si>
    <t>BS Health and Physical Education</t>
  </si>
  <si>
    <t>Certificate Honors Seminar</t>
  </si>
  <si>
    <t xml:space="preserve">BS Geoscience: Geology </t>
  </si>
  <si>
    <t>BS Health Science: General</t>
  </si>
  <si>
    <t xml:space="preserve">Undeclared Business </t>
  </si>
  <si>
    <t>BS Geoscience: Geology Accelerated</t>
  </si>
  <si>
    <t>BS Health Science: Respiratory Care</t>
  </si>
  <si>
    <t>Exploratory Studies</t>
  </si>
  <si>
    <t xml:space="preserve">BS Mathematics: Actuarial Science </t>
  </si>
  <si>
    <t>BS Health Science: Sport Medicine Concentration</t>
  </si>
  <si>
    <t>Exploratory Studies Internal Transfer</t>
  </si>
  <si>
    <t xml:space="preserve">BS Mathematics: Applied &amp; Computational </t>
  </si>
  <si>
    <t>BS Health Science: Sport Medicine Concentration Accelerated</t>
  </si>
  <si>
    <t>BS Mathematics: Applied &amp; Computational Accelerated</t>
  </si>
  <si>
    <t>BS Nutrition and Dietetics</t>
  </si>
  <si>
    <t>College of Science and Mathematics</t>
  </si>
  <si>
    <t xml:space="preserve">BS Mathematics: Finance </t>
  </si>
  <si>
    <t>BS Nutrition and Dietetics Accelerated</t>
  </si>
  <si>
    <t xml:space="preserve">BA Anthropology </t>
  </si>
  <si>
    <t>BS Mathematics: Pure Mathematics</t>
  </si>
  <si>
    <t>BS Nutrition: Lifestyle Nutrition</t>
  </si>
  <si>
    <t xml:space="preserve">BA Mathematics </t>
  </si>
  <si>
    <t>BS Mathematics: Pure Mathematics Accelerated</t>
  </si>
  <si>
    <t>BS Nutrition: Sustainable Food Systems Management</t>
  </si>
  <si>
    <t>BA Mathematics Accelerated</t>
  </si>
  <si>
    <t xml:space="preserve">BS Mathematics: Statistics </t>
  </si>
  <si>
    <t xml:space="preserve">BS Pre-Chiropractic </t>
  </si>
  <si>
    <t>BA Political Science: Government and Politics</t>
  </si>
  <si>
    <t>BS Mathematics: Statistics Accelerated</t>
  </si>
  <si>
    <t xml:space="preserve">BS Pre-Occupational Therapy </t>
  </si>
  <si>
    <t xml:space="preserve">BA Political Science: International Relations </t>
  </si>
  <si>
    <t xml:space="preserve">BS Pharmaceutical Product Dev </t>
  </si>
  <si>
    <t>BS Pre-Physical Therapy</t>
  </si>
  <si>
    <t xml:space="preserve">BA Sociology </t>
  </si>
  <si>
    <t>BS Pharmaceutical Product Dev: Pre Pharmacy</t>
  </si>
  <si>
    <t>BS Public Health</t>
  </si>
  <si>
    <t>BS Biochemistry</t>
  </si>
  <si>
    <t>BS Physics</t>
  </si>
  <si>
    <t>BS Sports Medicine Studies</t>
  </si>
  <si>
    <t xml:space="preserve">BS Biology: Integrative </t>
  </si>
  <si>
    <t>BS Physics-Engineering</t>
  </si>
  <si>
    <t>BS Sports Medicine Studies Accelerated</t>
  </si>
  <si>
    <t xml:space="preserve">BS Biology: Cell &amp; Molecular </t>
  </si>
  <si>
    <t>BS Psychology</t>
  </si>
  <si>
    <t>BSN Nursing</t>
  </si>
  <si>
    <t xml:space="preserve">BS Biology: Ecology and Conservation </t>
  </si>
  <si>
    <t>Computer Security CERTIF</t>
  </si>
  <si>
    <t>BSN Nursing: 2nd Degree</t>
  </si>
  <si>
    <t>BS Biology: Ecology and Conservation Accelerated</t>
  </si>
  <si>
    <t xml:space="preserve">Teaching Certification Biology </t>
  </si>
  <si>
    <t>BSN Nursing: RN</t>
  </si>
  <si>
    <t>BS Biology: Integrative Accelerated</t>
  </si>
  <si>
    <t xml:space="preserve">Teaching Certification Chemistry </t>
  </si>
  <si>
    <t>BSN Nursing: RN (Philadelphia)</t>
  </si>
  <si>
    <t>BS Biology: Marine Science</t>
  </si>
  <si>
    <t xml:space="preserve">Teaching Certification Earth-Space Science </t>
  </si>
  <si>
    <t>BSN Nursing: RN (DCCC)</t>
  </si>
  <si>
    <t>BS Biology: Medical Lab Science</t>
  </si>
  <si>
    <t xml:space="preserve">Teaching Certification General Science </t>
  </si>
  <si>
    <t>Certificate Athletic Training</t>
  </si>
  <si>
    <t xml:space="preserve">BS Biology: Microbiology </t>
  </si>
  <si>
    <t xml:space="preserve">Teaching Certification Mathematics </t>
  </si>
  <si>
    <t>Pre-Grad Program Certificate</t>
  </si>
  <si>
    <t>BS Biomedical Engineering</t>
  </si>
  <si>
    <t xml:space="preserve">Teaching Certification Physics </t>
  </si>
  <si>
    <t xml:space="preserve">BS Chemistry </t>
  </si>
  <si>
    <t>Teaching Education General Science</t>
  </si>
  <si>
    <t xml:space="preserve">BS Chemistry-Biology  </t>
  </si>
  <si>
    <t>Graduate Degree and Certificate Programs - Fall 2020</t>
  </si>
  <si>
    <t>School of Music (cont…)</t>
  </si>
  <si>
    <t>College of Education and Social Work (cont..)</t>
  </si>
  <si>
    <t>Doctor of Public Administration</t>
  </si>
  <si>
    <t>MM Music Education: Research</t>
  </si>
  <si>
    <t>MSW Social Work Advanced Standing (Philadelphia)</t>
  </si>
  <si>
    <t>Master of Urban and Regional Planning</t>
  </si>
  <si>
    <t>MM Music Education: Performance</t>
  </si>
  <si>
    <t xml:space="preserve">Professional Growth Counseling </t>
  </si>
  <si>
    <t>Master of Urban and Regional Planning - Accelerated</t>
  </si>
  <si>
    <t>MM Music: History and Literature</t>
  </si>
  <si>
    <t xml:space="preserve">Professional Growth Reading </t>
  </si>
  <si>
    <t>MBA General</t>
  </si>
  <si>
    <t>Music Education: Technology</t>
  </si>
  <si>
    <t xml:space="preserve">Professional Growth Special Education </t>
  </si>
  <si>
    <t>MPA Human Resource Management</t>
  </si>
  <si>
    <t xml:space="preserve">Certificate Kodaly Methodology </t>
  </si>
  <si>
    <t>Certificate Autism</t>
  </si>
  <si>
    <t>MPA Nonprofit Administration</t>
  </si>
  <si>
    <t xml:space="preserve">Certificate Music Technology </t>
  </si>
  <si>
    <t>MPA Public Administration</t>
  </si>
  <si>
    <t>Certificate Orff-Schulwerk</t>
  </si>
  <si>
    <t>Certificate Educational Technology</t>
  </si>
  <si>
    <t>MPA Public Management</t>
  </si>
  <si>
    <t xml:space="preserve">Certificate Piano Pedagogy </t>
  </si>
  <si>
    <t xml:space="preserve">Certificate Gerontology </t>
  </si>
  <si>
    <t>MS Criminal Justice</t>
  </si>
  <si>
    <t>Certificate Higher Education Policy &amp; Student Affairs</t>
  </si>
  <si>
    <t>MS Criminal Justice - Accelerated</t>
  </si>
  <si>
    <t>Certificate Literacy</t>
  </si>
  <si>
    <t>MS Criminal Justice (Philadelphia)</t>
  </si>
  <si>
    <t>Certificate Literacy Coaching</t>
  </si>
  <si>
    <t>MS Geography</t>
  </si>
  <si>
    <t>Doctor of Education</t>
  </si>
  <si>
    <t>Certificate of Advanced Graduate Professional Growth</t>
  </si>
  <si>
    <t>MS Geography - Accelerated</t>
  </si>
  <si>
    <t>Doctor of Education: Higher Education</t>
  </si>
  <si>
    <t>Certificate Professional Counseling Licensure Prep</t>
  </si>
  <si>
    <t>MS Human Resource Management</t>
  </si>
  <si>
    <t>MED Applied Studies in Teaching and Learning</t>
  </si>
  <si>
    <t>Certificate Special Education</t>
  </si>
  <si>
    <t>Certificate Administration</t>
  </si>
  <si>
    <t>MED Applied Studies in Teaching and Learning (Kenn)</t>
  </si>
  <si>
    <t>Certificate of Teacher Leadership</t>
  </si>
  <si>
    <t>Certificate Geographic Information Systems</t>
  </si>
  <si>
    <t>MED Applied Studies in Teaching and Learning (Wil)</t>
  </si>
  <si>
    <t>Certificate Transform Principalship</t>
  </si>
  <si>
    <t>Certificate Human Resource Management</t>
  </si>
  <si>
    <t>MED Counseling - School</t>
  </si>
  <si>
    <t>Certificate Universal Design Learning</t>
  </si>
  <si>
    <t>Certificate Non Profit Administration</t>
  </si>
  <si>
    <t>MED Early Childhood Education</t>
  </si>
  <si>
    <t>Grad Certificate Latin American Education Philadelphia</t>
  </si>
  <si>
    <t>Certificate Urban and Regional Planning</t>
  </si>
  <si>
    <t>MED Literacy</t>
  </si>
  <si>
    <t>Grad Certificate in Urban Education Philadelphia</t>
  </si>
  <si>
    <t>MED Literacy Accelerated</t>
  </si>
  <si>
    <t>Teaching Certification Counseling</t>
  </si>
  <si>
    <t>MED Literacy at Coatsville School District</t>
  </si>
  <si>
    <t>MM Music Performance</t>
  </si>
  <si>
    <t>MED Literacy at OJR School District</t>
  </si>
  <si>
    <t>Teaching Certification Early Grades Preparation</t>
  </si>
  <si>
    <t>MM Music Performance- Instrumental</t>
  </si>
  <si>
    <t>MED Secondary Education</t>
  </si>
  <si>
    <t>Teaching Certification Middle Grades Preparation</t>
  </si>
  <si>
    <t>MM Music Performance- Organ</t>
  </si>
  <si>
    <t>MED Secondary Education: Residency</t>
  </si>
  <si>
    <t>Teaching Certification Reading</t>
  </si>
  <si>
    <t>MM Music Performance- Piano</t>
  </si>
  <si>
    <t>MED Secondary Education: W. Wilson Residency</t>
  </si>
  <si>
    <t>Teaching Certification Reading (Philadelphia)</t>
  </si>
  <si>
    <t>MM Music Performance- Vocal</t>
  </si>
  <si>
    <t>MED Special Education</t>
  </si>
  <si>
    <t>Teaching Certification Secondary Education</t>
  </si>
  <si>
    <t xml:space="preserve">MM Music Performance- Choral </t>
  </si>
  <si>
    <t>MS Clinical Mental Health Counseling</t>
  </si>
  <si>
    <t>Teaching Certification Special Education: 7-12</t>
  </si>
  <si>
    <t>MM Music Performance- Instrumental Conducting</t>
  </si>
  <si>
    <t>MS Higher Education Policy &amp; Student Affairs</t>
  </si>
  <si>
    <t>Teaching Certification Special Education 7-12 (Online)</t>
  </si>
  <si>
    <t xml:space="preserve">MM Music: Piano Pedagogy </t>
  </si>
  <si>
    <t>MS Transfer Education &amp; Social Change</t>
  </si>
  <si>
    <t>Teaching Certification Special Education 7-12 (Philadelphia)</t>
  </si>
  <si>
    <t>MM Music: Theory &amp; Composition</t>
  </si>
  <si>
    <t>MS Transfer Education &amp; Social Change (Philadelphia)</t>
  </si>
  <si>
    <t>Teaching Certification Special Education: PK-8</t>
  </si>
  <si>
    <t>MM Music Education: Kodaly</t>
  </si>
  <si>
    <t xml:space="preserve">MSW Social Work </t>
  </si>
  <si>
    <t>Teaching Certification Special Education: PK-8 (Online)</t>
  </si>
  <si>
    <t>MM Music Education: Music Technology</t>
  </si>
  <si>
    <t>MSW Social Work Advanced Standing</t>
  </si>
  <si>
    <t>Teaching Certification Special Education: PK-8 (Philadelphia)</t>
  </si>
  <si>
    <t>MM Music Education: Orff-Schulwerk</t>
  </si>
  <si>
    <t>MSW Social Work (Philadelphia)</t>
  </si>
  <si>
    <t>Graduate Degree and Certificate Programs - Fall 2020 (continued)</t>
  </si>
  <si>
    <t>College of Health Sciences (cont…)</t>
  </si>
  <si>
    <t>Doctorate of Psychology</t>
  </si>
  <si>
    <t>Doctorate of Nursing Practice</t>
  </si>
  <si>
    <t>Teaching Certificate Health &amp; Physical Education</t>
  </si>
  <si>
    <t xml:space="preserve">MA Mathematics </t>
  </si>
  <si>
    <t xml:space="preserve">MA Speech-Language Pathology </t>
  </si>
  <si>
    <t>Teaching Certificate School Nursing</t>
  </si>
  <si>
    <t>MA Mathematics Accelerated</t>
  </si>
  <si>
    <t>MA Speech-Language Pathology  Accelerated</t>
  </si>
  <si>
    <t>MA Mathematics: Math Education</t>
  </si>
  <si>
    <t>MED Health: School Health</t>
  </si>
  <si>
    <t xml:space="preserve">MA Psychology: Clinical </t>
  </si>
  <si>
    <t>MPH Public Health: Administration</t>
  </si>
  <si>
    <t>MA Communication Studies</t>
  </si>
  <si>
    <t xml:space="preserve">MA Psychology: General </t>
  </si>
  <si>
    <t>MPH Public Health: Community</t>
  </si>
  <si>
    <t>MA Communication Studies Accelerated</t>
  </si>
  <si>
    <t>MA Psychology: Industrial/Organizational</t>
  </si>
  <si>
    <t>MPH Public Health: Environment</t>
  </si>
  <si>
    <t>MA English</t>
  </si>
  <si>
    <t xml:space="preserve">MS Applied &amp; Computational Math </t>
  </si>
  <si>
    <t>MPH Public Health: Integrative</t>
  </si>
  <si>
    <t>MA History</t>
  </si>
  <si>
    <t>MS Applied &amp; Computational Math Accelerated</t>
  </si>
  <si>
    <t>MPH Public Health: Management</t>
  </si>
  <si>
    <t>MA History Accelerated</t>
  </si>
  <si>
    <t xml:space="preserve">MS Applied Statistics </t>
  </si>
  <si>
    <t>MPH Public Health: Nutrition</t>
  </si>
  <si>
    <t>MA Holocaust and Genocide Studies</t>
  </si>
  <si>
    <t>MS Applied Statistics Accelerated</t>
  </si>
  <si>
    <t>MS Athletic Training</t>
  </si>
  <si>
    <t>MA Languages &amp; Cultures in French</t>
  </si>
  <si>
    <t>MS Applied Statistics: Biostatistics Conc.</t>
  </si>
  <si>
    <t>MS Athletic Training Accelerated</t>
  </si>
  <si>
    <t>MA Languages &amp; Cultures in German</t>
  </si>
  <si>
    <t>MS Applied Statistics: Business &amp; Marketing Analytics Conc.</t>
  </si>
  <si>
    <t>MS Athletic Training - Post Professional Concentration</t>
  </si>
  <si>
    <t>MA Languages &amp; Cultures in Spanish</t>
  </si>
  <si>
    <t>MS Applied Statistics: Data Science Concentration</t>
  </si>
  <si>
    <t>MS Community Nutrition</t>
  </si>
  <si>
    <t>MA Philosophy: Applied Ethics</t>
  </si>
  <si>
    <t>MS Biology: Non-Thesis</t>
  </si>
  <si>
    <t>MS Community Nutrition Accelerated</t>
  </si>
  <si>
    <t>MA Philosophy: Applied Ethics - Accelerated</t>
  </si>
  <si>
    <t xml:space="preserve">MS Biology: Thesis </t>
  </si>
  <si>
    <t>MS Community Nutrition - Internship</t>
  </si>
  <si>
    <t>MA Philosophy: General</t>
  </si>
  <si>
    <t>MS Biology: Thesis Accelerated</t>
  </si>
  <si>
    <t>MS Exercise and Sport Science</t>
  </si>
  <si>
    <t>MA Philosophy: General - Accelerated</t>
  </si>
  <si>
    <t>MS Computer Science</t>
  </si>
  <si>
    <t>MS Exercise and Sport Science Accelerated</t>
  </si>
  <si>
    <t>MA TESL</t>
  </si>
  <si>
    <t>MS Computer Science Accelerated</t>
  </si>
  <si>
    <t>MS Exercise and Sport Science - Applied Sport Performance Concentration</t>
  </si>
  <si>
    <t>Certificate Business Ethics</t>
  </si>
  <si>
    <t xml:space="preserve">MS Geoscience </t>
  </si>
  <si>
    <t>MS Exercise and Sport Science - Clinical Exercise Physiology Concentration</t>
  </si>
  <si>
    <t>Certificate Healthcare Ethics</t>
  </si>
  <si>
    <t>MS Geoscience Accelerated</t>
  </si>
  <si>
    <t>MS Exercise and Sport Science - Sport/Exercise Psychology Concentration</t>
  </si>
  <si>
    <t>Certificate Holocaust and Genocide Studies</t>
  </si>
  <si>
    <t>Certificate Applied Statistics</t>
  </si>
  <si>
    <t>MS Health and Physical Education - Sport/Exercise Physiology</t>
  </si>
  <si>
    <t>Certificate Publishing</t>
  </si>
  <si>
    <t>Certificate Clinical Mental Health</t>
  </si>
  <si>
    <t>MS Physical Education</t>
  </si>
  <si>
    <t xml:space="preserve">Certificate Computer Security </t>
  </si>
  <si>
    <t>MSN Nursing</t>
  </si>
  <si>
    <t>Graduate Certificate Digital Media Marketing</t>
  </si>
  <si>
    <t>Certificate Industrial/Organizational Psychology</t>
  </si>
  <si>
    <t>MSN Nursing: Advanced Practice-Adult Gerontology</t>
  </si>
  <si>
    <t xml:space="preserve">Certificate Information Systems </t>
  </si>
  <si>
    <t>MSN Nursing: Nurse Educator</t>
  </si>
  <si>
    <t>Certificate Post Bacc in Pre-Medicine</t>
  </si>
  <si>
    <t>Certificate Adapted Physical Education</t>
  </si>
  <si>
    <t>Certificate Post Master Advanced Study in Applied Statistics</t>
  </si>
  <si>
    <t>Certificate Applied Mindfulness</t>
  </si>
  <si>
    <t xml:space="preserve">Certificate Web Technology </t>
  </si>
  <si>
    <t>Certificate Emergency Preparedness</t>
  </si>
  <si>
    <t>Teaching Certification Biology</t>
  </si>
  <si>
    <t>Certificate Health Care Management</t>
  </si>
  <si>
    <t>Teaching Certification Chemistry</t>
  </si>
  <si>
    <t>Certificate Health: Integrative Health</t>
  </si>
  <si>
    <t>Teaching Certification Earth-Space Science</t>
  </si>
  <si>
    <t>Certificate Post Master Dietetic Intern</t>
  </si>
  <si>
    <t>Teaching Certification General Science</t>
  </si>
  <si>
    <t>Certificate School Nursing</t>
  </si>
  <si>
    <t>Teaching Certification Physics</t>
  </si>
  <si>
    <t>Certificate Sports Management and Athletics</t>
  </si>
  <si>
    <t>Note : TC is recommended for Teacher Certification</t>
  </si>
  <si>
    <r>
      <t>Professional and Program Accreditations</t>
    </r>
    <r>
      <rPr>
        <sz val="16"/>
        <color rgb="FF7030A0"/>
        <rFont val="Calibri"/>
        <family val="2"/>
        <scheme val="minor"/>
      </rPr>
      <t xml:space="preserve"> </t>
    </r>
  </si>
  <si>
    <t>West Chester University is accredited by</t>
  </si>
  <si>
    <t>The Middle States Commission on Higher Education (MSCHE)</t>
  </si>
  <si>
    <t>Accreditation Board for Engineering and Technology (ABET)</t>
  </si>
  <si>
    <t>Accreditation Council for Education and Nutrition and Dietetics (ACEND)</t>
  </si>
  <si>
    <t>Accrediting Council for Continuing Medical Education (ACCME)</t>
  </si>
  <si>
    <t>American Chemical Society (ACS)</t>
  </si>
  <si>
    <t>American Music Therapy Association (AMTA)</t>
  </si>
  <si>
    <t>American Orff Schulwerk Association (AOSA)</t>
  </si>
  <si>
    <t>American Psychological Association (APA)</t>
  </si>
  <si>
    <t>American Council on Teaching Foreign Languages (ACTFL)- Recognized Programs</t>
  </si>
  <si>
    <t>American Speech-Language-Hearing Association (ASHA)</t>
  </si>
  <si>
    <t>Association to Advance Collegiate Schools of Business (AACSB)</t>
  </si>
  <si>
    <t>Association of Middle Level Education (AMLE)- Recognized Programs</t>
  </si>
  <si>
    <t>Commission on Accreditation of Allied Health Education Programs (CAAHEP) - Pending Renewal</t>
  </si>
  <si>
    <t>Commission on Accreditation of Athletic Training Education (CAATE)</t>
  </si>
  <si>
    <t>Commission on Collegiate Nursing Education (CCNE)</t>
  </si>
  <si>
    <t>Committee on Accreditation for Respiratory Care (CoARC)</t>
  </si>
  <si>
    <t>Council for Accreditation of Counseling and Related Educational Programs (CACREP)</t>
  </si>
  <si>
    <t>Council for the Accreditation of Educator Preparation (CAEP)</t>
  </si>
  <si>
    <t>Council For Exceptional Children (CEC)- Recognized Programs</t>
  </si>
  <si>
    <t>Council on Education for Public Health (CEPH)</t>
  </si>
  <si>
    <t>Council on Social Work Education (CSWE)</t>
  </si>
  <si>
    <t>Professional and Program Accreditations (Continued)</t>
  </si>
  <si>
    <t>Forensic Science Education Program Accreditation Commission (FEPAC)</t>
  </si>
  <si>
    <t>International Literacy Association (ILA)- Recognized Programs</t>
  </si>
  <si>
    <t>Middle States Commission on higher Education (MSCHE)</t>
  </si>
  <si>
    <t>National Association for the Education of Young Children (NAEYC) - Recognized Programs</t>
  </si>
  <si>
    <t>National Association for Sport and Physical Education (NASPE) - Recognized Programs</t>
  </si>
  <si>
    <t>National Association of Schools of Art and Design (NASAD)</t>
  </si>
  <si>
    <t>National Association of Schools of Music (NASM)</t>
  </si>
  <si>
    <t>National Association of Schools of Theatre (NAST)</t>
  </si>
  <si>
    <t>National Council for Social Studies (NCSS) - Recognized Programs</t>
  </si>
  <si>
    <t>National Council of Teachers of English (NCTE) - Recognized Programs</t>
  </si>
  <si>
    <t>National Council of Teachers of Mathematics (NCTM) - Recognized Programs</t>
  </si>
  <si>
    <t>National Environmental Health Science and Protection Accreditation Council (EHAC)</t>
  </si>
  <si>
    <t>National Science Teachers Association (NSTA) - Recognized Programs</t>
  </si>
  <si>
    <t>National Security Agency (NSA) - Recognized Programs</t>
  </si>
  <si>
    <t>Network of Schools of Public Policy, Affairs, and Administration (NASPAA)</t>
  </si>
  <si>
    <t>Organization of American Kodaly Educators (OAKE)</t>
  </si>
  <si>
    <t>Society of Health and Physical Educators (SHAPE) - Recognized Programs</t>
  </si>
  <si>
    <t>Teaching English to Speakers of Other Languages (TESOL) - Recognized Programs</t>
  </si>
  <si>
    <t>Degrees Conferred in 2018-19 and 2019-20</t>
  </si>
  <si>
    <t>College of Art &amp; Humanities</t>
  </si>
  <si>
    <t>Art &amp; Design:</t>
  </si>
  <si>
    <t>Graphic &amp; Inter. Design BFA</t>
  </si>
  <si>
    <t>Studio Arts BFA</t>
  </si>
  <si>
    <t>Art &amp; Design Undergraduate Total</t>
  </si>
  <si>
    <t>Art &amp; Design Total</t>
  </si>
  <si>
    <t>Communication Studies:</t>
  </si>
  <si>
    <t>2012-13</t>
  </si>
  <si>
    <t>2013-14</t>
  </si>
  <si>
    <t>2014-15</t>
  </si>
  <si>
    <t>Communication Studies BA</t>
  </si>
  <si>
    <t>B.A. in Media &amp; Culture</t>
  </si>
  <si>
    <t>Communication Studies Undergraduate Total</t>
  </si>
  <si>
    <t>Communication Studies MA (Philadelphia)</t>
  </si>
  <si>
    <t>Communication Studies MA</t>
  </si>
  <si>
    <t>Communication Studies Graduate Total</t>
  </si>
  <si>
    <t>Communication Studies Total</t>
  </si>
  <si>
    <t>English:</t>
  </si>
  <si>
    <t>English BA: Literature</t>
  </si>
  <si>
    <t>English BA: Writings</t>
  </si>
  <si>
    <t>English Undergraduate Total</t>
  </si>
  <si>
    <t>English MA</t>
  </si>
  <si>
    <t>English Graduate Total</t>
  </si>
  <si>
    <t>English Total</t>
  </si>
  <si>
    <t>Foreign Languages:</t>
  </si>
  <si>
    <t>BA Languages &amp; Culture, French</t>
  </si>
  <si>
    <t>BA Languages &amp; Culture, Russian</t>
  </si>
  <si>
    <t>BA Languages &amp; Cultures, Spanish</t>
  </si>
  <si>
    <t>BA Languages &amp; Cultures, German</t>
  </si>
  <si>
    <t>French BA</t>
  </si>
  <si>
    <t>Spanish BA</t>
  </si>
  <si>
    <t>Foreign Languages Undergraduate Total</t>
  </si>
  <si>
    <t>Foreign Languages (Cont'd…):</t>
  </si>
  <si>
    <t>French MA</t>
  </si>
  <si>
    <t>Lang &amp; Cultures MA, French</t>
  </si>
  <si>
    <t>Lang &amp; Cultures MA, German</t>
  </si>
  <si>
    <t>Lang &amp; Cultures MA, Spanish</t>
  </si>
  <si>
    <t>Spanish MA</t>
  </si>
  <si>
    <t>Foreign Languages Graduate Total</t>
  </si>
  <si>
    <t>Foreign Languages Total</t>
  </si>
  <si>
    <t>History:</t>
  </si>
  <si>
    <t>History BA</t>
  </si>
  <si>
    <t>History: American Studies BA</t>
  </si>
  <si>
    <t>History Undergraduate Total</t>
  </si>
  <si>
    <t>History MA</t>
  </si>
  <si>
    <t>History MED</t>
  </si>
  <si>
    <t>History Graduate Total</t>
  </si>
  <si>
    <t>History Total</t>
  </si>
  <si>
    <t>Holocaust and Genocide Studies:</t>
  </si>
  <si>
    <t>Holocaust &amp; Genocide Studies MA</t>
  </si>
  <si>
    <t>Holocaust and Genocide Graduate Total</t>
  </si>
  <si>
    <t>Holocaust and Genocide Studies Total</t>
  </si>
  <si>
    <t>Philosophy:</t>
  </si>
  <si>
    <t>Philosophy BA</t>
  </si>
  <si>
    <t>Philosophy: Religious Studies BA</t>
  </si>
  <si>
    <t xml:space="preserve">B.A. Philosophy Accelerated </t>
  </si>
  <si>
    <t>Philosophy Undergraduate Total</t>
  </si>
  <si>
    <t>Philosophy MA: Applied Ethics</t>
  </si>
  <si>
    <t>Philosophy MA: General</t>
  </si>
  <si>
    <t>Philosophy Graduate Total</t>
  </si>
  <si>
    <t>Philosophy Total</t>
  </si>
  <si>
    <t>Teach English as a Second Language:</t>
  </si>
  <si>
    <t>TESL MA</t>
  </si>
  <si>
    <t>Teach English as a Second Language Graduate Total</t>
  </si>
  <si>
    <t>Teach English as a Second Lang Total</t>
  </si>
  <si>
    <t>Women's and Gender Studies:</t>
  </si>
  <si>
    <t>Women's and Gender Studies BA</t>
  </si>
  <si>
    <t>Women's and Gender Studies Undergraduate Total</t>
  </si>
  <si>
    <t>Women's and Gender Studies Total</t>
  </si>
  <si>
    <t>Theatre Arts:</t>
  </si>
  <si>
    <t>Theatre: BA</t>
  </si>
  <si>
    <t>Theatre: Design/Production BA</t>
  </si>
  <si>
    <t>Theatre: Music Theatre BA</t>
  </si>
  <si>
    <t>Theatre: Performance BA</t>
  </si>
  <si>
    <t>Theatre Arts Undergraduate Total</t>
  </si>
  <si>
    <t>Theatre Arts Total</t>
  </si>
  <si>
    <t>College of Arts and Humanities Undergraduate Total</t>
  </si>
  <si>
    <t>College of Arts and Humanities Graduate Total</t>
  </si>
  <si>
    <t>College of Art &amp; Humanities Total</t>
  </si>
  <si>
    <t>Applied Music:</t>
  </si>
  <si>
    <t>Music Performance MM</t>
  </si>
  <si>
    <t>Applied Music Graduate Total</t>
  </si>
  <si>
    <t>Applied Music Total</t>
  </si>
  <si>
    <t>Ensembles and Conducting:</t>
  </si>
  <si>
    <t>Music Performance- MM Choral Cond.</t>
  </si>
  <si>
    <t>Music Performance- MM Instrumental Cond.</t>
  </si>
  <si>
    <t>Ensembles and Conducting Total</t>
  </si>
  <si>
    <t>Instrumental Music:</t>
  </si>
  <si>
    <t>Music: Performance Instr BM</t>
  </si>
  <si>
    <t>Music: Performance Jazz BM</t>
  </si>
  <si>
    <t>Instrumental Music Undergraduate Total</t>
  </si>
  <si>
    <t>Music Performance- MM Instrument</t>
  </si>
  <si>
    <t>Instrumental Music Graduate Total</t>
  </si>
  <si>
    <t>Instrumental Music Total</t>
  </si>
  <si>
    <t>Music Education:</t>
  </si>
  <si>
    <t>Music Education: Instrument BM</t>
  </si>
  <si>
    <t>Music Education: Keyboard BM</t>
  </si>
  <si>
    <t>Music Education: Voice BM</t>
  </si>
  <si>
    <t>Music Therapy BM</t>
  </si>
  <si>
    <t>Music Education Undergraduate Total</t>
  </si>
  <si>
    <t>Music Education MM: Music Tech</t>
  </si>
  <si>
    <t>Music Education MM: Performance</t>
  </si>
  <si>
    <t>Music Education MM: Research</t>
  </si>
  <si>
    <t>Music Education Graduate Total</t>
  </si>
  <si>
    <t>Music Education Total</t>
  </si>
  <si>
    <t>Music Theory, History and Composition:</t>
  </si>
  <si>
    <t>Music: Elective Studies BM</t>
  </si>
  <si>
    <t>Music: Composition BM</t>
  </si>
  <si>
    <t>Music: History BM</t>
  </si>
  <si>
    <t>Music: Theory BM</t>
  </si>
  <si>
    <t>Music, Theory, History and Comp Undergraduate Total</t>
  </si>
  <si>
    <t>Music: History and Literature</t>
  </si>
  <si>
    <t>Music: Theory &amp; Composition MM</t>
  </si>
  <si>
    <t>Music, Theory, History and Composition Graduate Total</t>
  </si>
  <si>
    <t>Music Theory, History and Composition Total</t>
  </si>
  <si>
    <t>Vocal and Keyboard Music:</t>
  </si>
  <si>
    <t>Music: Performance Keyboard BM</t>
  </si>
  <si>
    <t>Music: Performance Voice BM</t>
  </si>
  <si>
    <t>Vocal and Keyboard Music Undergraduate Total</t>
  </si>
  <si>
    <t>Music Performance-MM Piano</t>
  </si>
  <si>
    <t>Music: Piano Pedagogy MM</t>
  </si>
  <si>
    <t>Vocal and Keyboard Music Graduate Total</t>
  </si>
  <si>
    <t>Vocal and Keyboard Music Total</t>
  </si>
  <si>
    <t>School of Music Undergraduate Total</t>
  </si>
  <si>
    <t>School of Music Graduate Total</t>
  </si>
  <si>
    <t>School of Music Total</t>
  </si>
  <si>
    <t>College of Business &amp; Public Management</t>
  </si>
  <si>
    <t>Criminal Justice:</t>
  </si>
  <si>
    <t>Criminal Justice BS</t>
  </si>
  <si>
    <t>Criminal Justice BS (Phila)</t>
  </si>
  <si>
    <t>Criminal Justice BS Accel</t>
  </si>
  <si>
    <t>Criminal Justice Undergraduate Total</t>
  </si>
  <si>
    <t>Criminal Justice MS Accelerate</t>
  </si>
  <si>
    <t>Criminal Justice MS</t>
  </si>
  <si>
    <t>Criminal Justice MS (Phila)</t>
  </si>
  <si>
    <t>Criminal Justice Graduate Total</t>
  </si>
  <si>
    <t>Criminal Justice Total</t>
  </si>
  <si>
    <t>Geography &amp; Planning:</t>
  </si>
  <si>
    <t>Geography BA</t>
  </si>
  <si>
    <t>Geography BA Accelerated</t>
  </si>
  <si>
    <t>Geography BS</t>
  </si>
  <si>
    <t>Geography: Environmental</t>
  </si>
  <si>
    <t>Geography: Environmental Accelerated</t>
  </si>
  <si>
    <t>Geography: Environmental BS</t>
  </si>
  <si>
    <t>Geography: GIS BA</t>
  </si>
  <si>
    <t>Geography: GIS Accelerated</t>
  </si>
  <si>
    <t>Geography: Location Analytics BS</t>
  </si>
  <si>
    <t>Geography: Urban/Regional Pl BA</t>
  </si>
  <si>
    <t>Urban &amp; Environmental Plan BS</t>
  </si>
  <si>
    <t>Urban &amp; Environmental Plan BS Accelerated to MS Geography</t>
  </si>
  <si>
    <t>Urban &amp; Environmental Plan BS Accelerated to MURP</t>
  </si>
  <si>
    <t>Geography &amp; Planning Undergraduate Total</t>
  </si>
  <si>
    <t>Geography MS</t>
  </si>
  <si>
    <t>Geography MS Accelerated</t>
  </si>
  <si>
    <t>Geography &amp; Planning Graduate Total</t>
  </si>
  <si>
    <t>Geography &amp; Planning Total</t>
  </si>
  <si>
    <t>Public Policy and Administration:</t>
  </si>
  <si>
    <t>Human Resource Mgmt. MPA</t>
  </si>
  <si>
    <t>Nonprofit Administration MPA</t>
  </si>
  <si>
    <t>Public Administration MPA</t>
  </si>
  <si>
    <t>Public Policy and Administration Graduate Total</t>
  </si>
  <si>
    <t>Public Policy and Administration Doctorate Total</t>
  </si>
  <si>
    <t>Public Policy and Administration Total</t>
  </si>
  <si>
    <t>Accounting:</t>
  </si>
  <si>
    <t>Accounting BS</t>
  </si>
  <si>
    <t>Accounting Undergraduate Total</t>
  </si>
  <si>
    <t>Accounting Total</t>
  </si>
  <si>
    <t xml:space="preserve"> </t>
  </si>
  <si>
    <t>Economics:</t>
  </si>
  <si>
    <t>Economics BS</t>
  </si>
  <si>
    <t>Finance BS</t>
  </si>
  <si>
    <t>Economics Undergraduate Total</t>
  </si>
  <si>
    <t>Economics Total</t>
  </si>
  <si>
    <t>Management:</t>
  </si>
  <si>
    <t>Business Management BS</t>
  </si>
  <si>
    <t>Business Management BS, DCCC Marple</t>
  </si>
  <si>
    <t>Business Management BS, Philadelphia</t>
  </si>
  <si>
    <t>International Business BS</t>
  </si>
  <si>
    <t>Management Undergraduate Total</t>
  </si>
  <si>
    <t>Human Resource Management MS</t>
  </si>
  <si>
    <t>Management Graduate Total</t>
  </si>
  <si>
    <t>Management Total</t>
  </si>
  <si>
    <t>Marketing:</t>
  </si>
  <si>
    <t>Marketing BS</t>
  </si>
  <si>
    <t>Marketing Undergraduate Total</t>
  </si>
  <si>
    <t>Marketing Total</t>
  </si>
  <si>
    <t>MBA Program:</t>
  </si>
  <si>
    <t>Bus Admin: General MBA</t>
  </si>
  <si>
    <t>MBA Program Graduate Total</t>
  </si>
  <si>
    <t>MBA Program Total</t>
  </si>
  <si>
    <t>College of Business &amp; Public Management Undergraduate Total</t>
  </si>
  <si>
    <t>College of Business &amp; Public Management Graduate Total</t>
  </si>
  <si>
    <t>College of Business &amp; Public Management Doctorate Total</t>
  </si>
  <si>
    <t>College of Business &amp; Public Management Total</t>
  </si>
  <si>
    <t>College of Education &amp; Social Work</t>
  </si>
  <si>
    <t>Counselor Education:</t>
  </si>
  <si>
    <t>Couns: Higher Ed/Student Affairs  MS</t>
  </si>
  <si>
    <t>Counseling: School MED</t>
  </si>
  <si>
    <t>Counselor Education Graduate Total</t>
  </si>
  <si>
    <t>Counselor Education Total</t>
  </si>
  <si>
    <t>Early and Middle Grades Education:</t>
  </si>
  <si>
    <t>Early Grades Prep, PK-4 BSED</t>
  </si>
  <si>
    <t>Middle Grades Prep, 4-8 BSED</t>
  </si>
  <si>
    <t>Early and Middle Grades Ed. Undergraduate Total</t>
  </si>
  <si>
    <t>Applied Studies Teach/Lear MED</t>
  </si>
  <si>
    <t>Early Childhood Education MED</t>
  </si>
  <si>
    <t>Early and Middle Grades Ed. Graduate Total</t>
  </si>
  <si>
    <t>Early and Middle Grades Ed. Total</t>
  </si>
  <si>
    <t>Literacy:</t>
  </si>
  <si>
    <t>Literacy MED</t>
  </si>
  <si>
    <t>Literacy Graduate Total</t>
  </si>
  <si>
    <t>Literacy Total</t>
  </si>
  <si>
    <t>Educational Foundations and Policy Studies:</t>
  </si>
  <si>
    <t>MS Transf Education &amp; Social Change</t>
  </si>
  <si>
    <t>MS Transf Education &amp; Social Change, Philadelphia</t>
  </si>
  <si>
    <t>Educational Foundations and Policy Studies Graduate Total</t>
  </si>
  <si>
    <t>Educational Foundations and Policy Studies Total</t>
  </si>
  <si>
    <t>Secondary Education:</t>
  </si>
  <si>
    <t>Biology BSED</t>
  </si>
  <si>
    <t>Chemistry BSED</t>
  </si>
  <si>
    <t>Earth-Space Science BSED</t>
  </si>
  <si>
    <t>English: Literature BSED</t>
  </si>
  <si>
    <t>English: Writings BSED</t>
  </si>
  <si>
    <t>Mathematics BSED</t>
  </si>
  <si>
    <t>Secondary Education Undergraduate Total</t>
  </si>
  <si>
    <t>Secondary Education MED</t>
  </si>
  <si>
    <t>Secondary Education Graduate Total</t>
  </si>
  <si>
    <t>Secondary Education Total</t>
  </si>
  <si>
    <t>Special Education:</t>
  </si>
  <si>
    <t>Special Education: 7-12 BSED</t>
  </si>
  <si>
    <t>Special Education: PK-8 BSED</t>
  </si>
  <si>
    <t>Special Education Undergraduate Total</t>
  </si>
  <si>
    <t>Special Education MED</t>
  </si>
  <si>
    <t>Special Education MED (online)</t>
  </si>
  <si>
    <t>Special Education Graduate Total</t>
  </si>
  <si>
    <t>Special Education Total</t>
  </si>
  <si>
    <t>Social Work:</t>
  </si>
  <si>
    <t>Social Work BSW</t>
  </si>
  <si>
    <t>Social Work BSW (Phila)</t>
  </si>
  <si>
    <t>Social Work Undergraduate Total</t>
  </si>
  <si>
    <t>Social Work MSW</t>
  </si>
  <si>
    <t>Social Work MSW (Phila)</t>
  </si>
  <si>
    <t>Social Work MSW Advanced Stand</t>
  </si>
  <si>
    <t>Social Work MSW, Advanced Stand, Phila</t>
  </si>
  <si>
    <t>Social Work Graduate Total</t>
  </si>
  <si>
    <t>Social Work Total</t>
  </si>
  <si>
    <t>Education in Policy, Planning, and Administration:</t>
  </si>
  <si>
    <t>Education in Policy, Planning, and Administration Doctoral Total</t>
  </si>
  <si>
    <t>Education Policy and Planning Total</t>
  </si>
  <si>
    <t>College of Education &amp; Social Work Undergraduate Total</t>
  </si>
  <si>
    <t>College of Education &amp; Social Work Graduate Total</t>
  </si>
  <si>
    <t>College of Education &amp; Social Work Doctoral Total</t>
  </si>
  <si>
    <t>College of Education &amp; Social Work Total</t>
  </si>
  <si>
    <t>Communicative Disorders:</t>
  </si>
  <si>
    <t>Communication Sci &amp; Disord BA</t>
  </si>
  <si>
    <t>Communicative Disorders Undergraduate Total</t>
  </si>
  <si>
    <t>Speech-Language Pathology MA</t>
  </si>
  <si>
    <t>Communicative Disorders Graduate Total</t>
  </si>
  <si>
    <t>Communicative Disorders Total</t>
  </si>
  <si>
    <t>Kinesiology:</t>
  </si>
  <si>
    <t>Exercise Science BS</t>
  </si>
  <si>
    <t>Health &amp; Physical Educ  BS</t>
  </si>
  <si>
    <t>Pre-Chiropractic BS</t>
  </si>
  <si>
    <t>Pre-Occupational Therapy BS</t>
  </si>
  <si>
    <t>Pre-Physical Therapy BS</t>
  </si>
  <si>
    <t>Kinesiology Undergraduate Total</t>
  </si>
  <si>
    <t>MS in Ex Sport Phys: Athletic Training</t>
  </si>
  <si>
    <t>MS in Exercise/Sport Science</t>
  </si>
  <si>
    <t>Kinesiology Graduate Total</t>
  </si>
  <si>
    <t>Kinesiology Total</t>
  </si>
  <si>
    <t>Nutrition:</t>
  </si>
  <si>
    <t>Nutrition: Lifestyle Nutrition BS</t>
  </si>
  <si>
    <t>Nutrition: Sustainable Food Systems Management BS</t>
  </si>
  <si>
    <t>Nutrition and Dietetics BS</t>
  </si>
  <si>
    <t>Nutrition and Dietetics BS Accelerated</t>
  </si>
  <si>
    <t>Nutrition Undergraduate Total</t>
  </si>
  <si>
    <t>Public Health MPH: Nutrition</t>
  </si>
  <si>
    <t>Community Nutrition MS</t>
  </si>
  <si>
    <t>Community Nutrition MS Accelerated</t>
  </si>
  <si>
    <t>Nutrition Graduate Total</t>
  </si>
  <si>
    <t>Nutrition Total</t>
  </si>
  <si>
    <t>Sports Medicine Department:</t>
  </si>
  <si>
    <t>Athletic Training BS</t>
  </si>
  <si>
    <t>Sports Medicine Department Undergraduate Total</t>
  </si>
  <si>
    <t>Athletic Training MS</t>
  </si>
  <si>
    <t>Athletic Training Post-Professional Concentration MS</t>
  </si>
  <si>
    <t>Sports Medicine Department Graduate Total</t>
  </si>
  <si>
    <t>Sports Medicine Department Total</t>
  </si>
  <si>
    <t>Nursing:</t>
  </si>
  <si>
    <t>Nursing BSN</t>
  </si>
  <si>
    <t>Nursing BSN: 2nd degree</t>
  </si>
  <si>
    <t>Nursing BSN: RN</t>
  </si>
  <si>
    <t>Nursing BSN: RN (DCCC)</t>
  </si>
  <si>
    <t>Nursing BSN: RN (Philadelphia)</t>
  </si>
  <si>
    <t>Nursing Undergraduate Total</t>
  </si>
  <si>
    <t>Nursing MSN: Nurse Educator</t>
  </si>
  <si>
    <t>Nursing Graduate Total</t>
  </si>
  <si>
    <t>Doctor of Nursing Practice</t>
  </si>
  <si>
    <t>Nursing Doctorate Total</t>
  </si>
  <si>
    <t>Nursing Total</t>
  </si>
  <si>
    <t>Health:</t>
  </si>
  <si>
    <t>Environmental Health BS</t>
  </si>
  <si>
    <t>Health Sci: General BS</t>
  </si>
  <si>
    <t>Health Sci: Respiratory Care BS</t>
  </si>
  <si>
    <t>Public Health</t>
  </si>
  <si>
    <t>Health Undergraduate Total</t>
  </si>
  <si>
    <t>Health: School Health MED</t>
  </si>
  <si>
    <t>Public Health MPH: Community</t>
  </si>
  <si>
    <t>Public Health MPH: Environment</t>
  </si>
  <si>
    <t>Public Health MPH: Management</t>
  </si>
  <si>
    <t>Health Graduate Total</t>
  </si>
  <si>
    <t>Health Total</t>
  </si>
  <si>
    <t xml:space="preserve">College of Health Sciences Undergraduate Total </t>
  </si>
  <si>
    <t>College of Health Sciences Graduate Total</t>
  </si>
  <si>
    <t>College of Health Sciences Doctorate Total</t>
  </si>
  <si>
    <t>College of Health Sciences Total</t>
  </si>
  <si>
    <t>College of Sciences &amp; Mathematics</t>
  </si>
  <si>
    <t>Anthropology &amp; Sociology:</t>
  </si>
  <si>
    <t>Anthropology BA</t>
  </si>
  <si>
    <t>Sociology BA</t>
  </si>
  <si>
    <t>Anthropology &amp; Sociology Undergraduate Total</t>
  </si>
  <si>
    <t>Anthropology &amp; Sociology Total</t>
  </si>
  <si>
    <t>Biology:</t>
  </si>
  <si>
    <t>Biology BS</t>
  </si>
  <si>
    <t>Biology: Integrative BS Accelerated</t>
  </si>
  <si>
    <t>Biology: Cell &amp; Molecular BS</t>
  </si>
  <si>
    <t>Biology: Ecology/Conserv BS</t>
  </si>
  <si>
    <t>Biology: Marine Science</t>
  </si>
  <si>
    <t>Biology: Microbiology BS</t>
  </si>
  <si>
    <t>Biology: Medical Lab Sciences BS</t>
  </si>
  <si>
    <t>Biology Undergraduate Total</t>
  </si>
  <si>
    <t>Biology: Thesis MS</t>
  </si>
  <si>
    <t>Biology: Thesis MS Accelerated</t>
  </si>
  <si>
    <t>Biology MS</t>
  </si>
  <si>
    <t>Biology Graduate Total</t>
  </si>
  <si>
    <t>Biology Total</t>
  </si>
  <si>
    <t>Chemistry:</t>
  </si>
  <si>
    <t>Biochemistry BS</t>
  </si>
  <si>
    <t>Chemistry BS</t>
  </si>
  <si>
    <t>Chemistry-Biology  BS</t>
  </si>
  <si>
    <t>Forensic &amp; Toxicological Chemistry BS</t>
  </si>
  <si>
    <t>Chemistry Undergraduate Total</t>
  </si>
  <si>
    <t>Chemistry Total</t>
  </si>
  <si>
    <t>Computer Science:</t>
  </si>
  <si>
    <t>Computer Science BS</t>
  </si>
  <si>
    <t>Computer Science, Accelerated BS</t>
  </si>
  <si>
    <t>Computer Science Undergraduate Total</t>
  </si>
  <si>
    <t>Computer Science MS</t>
  </si>
  <si>
    <t>Computer Science Graduate Total</t>
  </si>
  <si>
    <t>Computer Science Total</t>
  </si>
  <si>
    <t>Earth &amp; Space Sciences:</t>
  </si>
  <si>
    <t>Geoscience: Earth Systems BS</t>
  </si>
  <si>
    <t>Geoscience: Geology BS</t>
  </si>
  <si>
    <t>Geoscience: Geology Accelerated</t>
  </si>
  <si>
    <t>Geoscience: Earth Systems Accelerated</t>
  </si>
  <si>
    <t>Earth &amp; Space Undergraduate Total</t>
  </si>
  <si>
    <t>Geoscience MS</t>
  </si>
  <si>
    <t>Geoscience MS Accelerated</t>
  </si>
  <si>
    <t>Earth &amp; Space Graduate Total</t>
  </si>
  <si>
    <t>Earth &amp; Space Total</t>
  </si>
  <si>
    <t>Mathematics:</t>
  </si>
  <si>
    <t>Mathematics BA</t>
  </si>
  <si>
    <t>Mathematics BA Accelerated</t>
  </si>
  <si>
    <t>Mathematics: Actuarial Science BS</t>
  </si>
  <si>
    <t>Mathematics: Finance BS</t>
  </si>
  <si>
    <t>Mathematics: Applied &amp; Computational BS</t>
  </si>
  <si>
    <t>Mathematics: Applied &amp; Computational BS Accelerated</t>
  </si>
  <si>
    <t>Mathematics: Pure Mathematics</t>
  </si>
  <si>
    <t>Mathematics: Pure Mathematics Accelerated</t>
  </si>
  <si>
    <t>Mathematics: Statistics BS</t>
  </si>
  <si>
    <t>Mathematics: Statistics BS Accelerated</t>
  </si>
  <si>
    <t>Mathematics Undergraduate Total</t>
  </si>
  <si>
    <t>Applied Statistics MS</t>
  </si>
  <si>
    <t>Applied Statistics MS Accelerated</t>
  </si>
  <si>
    <t>Applied Statistics MS: Business &amp; Marketing</t>
  </si>
  <si>
    <t>Applied Statistics MS: Biostatistics/Bioinformatics</t>
  </si>
  <si>
    <t>Mathematics MA</t>
  </si>
  <si>
    <t>Mathematics MA Accelerated</t>
  </si>
  <si>
    <t>Applied &amp; Comp Math MS</t>
  </si>
  <si>
    <t>Applied &amp; Comp Math MS Accelerated</t>
  </si>
  <si>
    <t>Mathematics Graduate Total</t>
  </si>
  <si>
    <t>Mathematics Total</t>
  </si>
  <si>
    <t>Pharmaceutical Product Development:</t>
  </si>
  <si>
    <t>Pharmaceutical Product Dev BS</t>
  </si>
  <si>
    <t>Pharmaceutical Product Development Undergraduate Total</t>
  </si>
  <si>
    <t>Pharmaceutical Product Development Total</t>
  </si>
  <si>
    <t>Physics:</t>
  </si>
  <si>
    <t>Physics BS</t>
  </si>
  <si>
    <t>Physics-Engineering BS</t>
  </si>
  <si>
    <t>Physics Undergraduate Total</t>
  </si>
  <si>
    <t>Physics Total</t>
  </si>
  <si>
    <t>Political Science:</t>
  </si>
  <si>
    <t>Political Science: Applied Public Policy BA</t>
  </si>
  <si>
    <t>Political Science : International Relations BA</t>
  </si>
  <si>
    <t>Political Science: Gov. and Pol.</t>
  </si>
  <si>
    <t>Political Science Undergraduate Total</t>
  </si>
  <si>
    <t>Political Science Total</t>
  </si>
  <si>
    <t>Psychology:</t>
  </si>
  <si>
    <t>Psychology BA</t>
  </si>
  <si>
    <t>Psychology BS</t>
  </si>
  <si>
    <t>Psychology Undergraduate Total</t>
  </si>
  <si>
    <t>Psychology: Clinical MA</t>
  </si>
  <si>
    <t>Psychology: Clinical MS</t>
  </si>
  <si>
    <t>Psychology: General MA</t>
  </si>
  <si>
    <t>Psychology: Industrial/Organizational MA</t>
  </si>
  <si>
    <t>Psychology Graduate Total</t>
  </si>
  <si>
    <t>Psychology Total</t>
  </si>
  <si>
    <t>College of Science &amp; Mathematics Undergraduate Total</t>
  </si>
  <si>
    <t>College of Science &amp; Mathematics Graduate Total</t>
  </si>
  <si>
    <t>College of Sciences &amp; Mathematics Total</t>
  </si>
  <si>
    <t>Liberal Studies Program:</t>
  </si>
  <si>
    <t>Liberal Studies: Arts &amp; Humanities BA</t>
  </si>
  <si>
    <t>Liberal Studies: Science/Math BS</t>
  </si>
  <si>
    <t>Liberal Studies Program Undergraduate Total</t>
  </si>
  <si>
    <t>Liberal Studies Program Total</t>
  </si>
  <si>
    <t>Professional Studies Program:</t>
  </si>
  <si>
    <t>Liberal Studies: Profession BS</t>
  </si>
  <si>
    <t>Professional Studies Program Undergraduate Total</t>
  </si>
  <si>
    <t>Professional Studies Program Total</t>
  </si>
  <si>
    <t>University College Undergraduate Total</t>
  </si>
  <si>
    <t>University College Graduate Total</t>
  </si>
  <si>
    <t>University College Total</t>
  </si>
  <si>
    <t>University Undergraduate Total</t>
  </si>
  <si>
    <t>University Graduate Total</t>
  </si>
  <si>
    <t>University Doctorate Total</t>
  </si>
  <si>
    <t>University Total</t>
  </si>
  <si>
    <t>Tuition and Fees by Semester</t>
  </si>
  <si>
    <t>Tuition Category</t>
  </si>
  <si>
    <t>2020-21</t>
  </si>
  <si>
    <t>Undergraduate Tuition</t>
  </si>
  <si>
    <t>Full-Time In-State</t>
  </si>
  <si>
    <t>Full-Time Out-of-State</t>
  </si>
  <si>
    <t>Per Credit In-State</t>
  </si>
  <si>
    <t>Per Credit Out-of-State</t>
  </si>
  <si>
    <t>Undergraduate Fees</t>
  </si>
  <si>
    <t>Graduate Tuition</t>
  </si>
  <si>
    <t>Graduate Fees*</t>
  </si>
  <si>
    <t>Residence Halls</t>
  </si>
  <si>
    <t>Meal Plan**</t>
  </si>
  <si>
    <t>*For information about special graduate program rates, and tuition &amp; fees for Doctoral and Philadelphia campus programs please visit https://wcupa.edu/_information/AFA/Fiscal/Bursar/newStudentsFallSpringGrad.aspx .</t>
  </si>
  <si>
    <t>**14 Meals per week + $250 Flex Dollars.</t>
  </si>
  <si>
    <t>For detail information on meal plans https://wcupa.edu/_information/AFA/Fiscal/Bursar/FallSpringRoomBoard.aspx</t>
  </si>
  <si>
    <t>Library Statistics</t>
  </si>
  <si>
    <t>FY 2016-2017 through 2019-2020</t>
  </si>
  <si>
    <t>Holdings</t>
  </si>
  <si>
    <t>2016-2017</t>
  </si>
  <si>
    <t>2017-2018</t>
  </si>
  <si>
    <t>2018-2019</t>
  </si>
  <si>
    <t>Library Holdings</t>
  </si>
  <si>
    <t>Volumes</t>
  </si>
  <si>
    <t>Microforms</t>
  </si>
  <si>
    <t>E-Books</t>
  </si>
  <si>
    <t>Audio/Video units*</t>
  </si>
  <si>
    <t>Circulation (General &amp; Reserve)</t>
  </si>
  <si>
    <t>Holdings Total</t>
  </si>
  <si>
    <t>Total FTE Staff (includes student assistants)</t>
  </si>
  <si>
    <t>*Includes tapes, CDs, DVDs</t>
  </si>
  <si>
    <t>Other Library Materials</t>
  </si>
  <si>
    <t>Items Digitized by WCU Library</t>
  </si>
  <si>
    <t>Digital Art Images</t>
  </si>
  <si>
    <t>N/A</t>
  </si>
  <si>
    <t>Digital Pamphlets, Reports, etc.</t>
  </si>
  <si>
    <t>Digital Manuscript Pages</t>
  </si>
  <si>
    <t>Total University Employees Fall 2019</t>
  </si>
  <si>
    <t>Total University Employees by Employment Status: Fall 2019</t>
  </si>
  <si>
    <t>Employment Status</t>
  </si>
  <si>
    <t xml:space="preserve">Full-Time </t>
  </si>
  <si>
    <t>Part-Time</t>
  </si>
  <si>
    <t xml:space="preserve">Total </t>
  </si>
  <si>
    <t>Total University Employees by Gender: Fall 2019</t>
  </si>
  <si>
    <t>All charts updated 09/04/2020.</t>
  </si>
  <si>
    <t xml:space="preserve">Male </t>
  </si>
  <si>
    <t>Total by Race/Ethnicity</t>
  </si>
  <si>
    <t>% within Total</t>
  </si>
  <si>
    <t>American Indian or Alaska Native</t>
  </si>
  <si>
    <t>Black or African American</t>
  </si>
  <si>
    <t>Native Hawaiian or Other Pacific Islander</t>
  </si>
  <si>
    <t>Nonresident Alien (NRA)</t>
  </si>
  <si>
    <t>Two or more races</t>
  </si>
  <si>
    <t>Total by Gender</t>
  </si>
  <si>
    <t>Total Instructional Faculty Fall 2019</t>
  </si>
  <si>
    <t>Total Instructional Faculty by Tenure Status: Fall 2019</t>
  </si>
  <si>
    <t>Tenure Status</t>
  </si>
  <si>
    <t>Tenured</t>
  </si>
  <si>
    <t>On-Tenure Track</t>
  </si>
  <si>
    <t>Not on Tenure-Track</t>
  </si>
  <si>
    <t>Total Instructional Faculty by Tenure Status by Gender: Fall 2019</t>
  </si>
  <si>
    <t>Instructional Faculty by Tenure Status and Gender</t>
  </si>
  <si>
    <t>Total by Tenure Status</t>
  </si>
  <si>
    <t>Total Instructional Faculty Fall 2019 (continued)</t>
  </si>
  <si>
    <t>Total Instructional Faculty by Tenure Status by Race/Ethnicity: Fall 2019</t>
  </si>
  <si>
    <t>Instructional Faculty by Tenure Status and Race/Ethnicity</t>
  </si>
  <si>
    <t xml:space="preserve">% within Total </t>
  </si>
  <si>
    <t>Total Staff/Administration Employees Fall 2019</t>
  </si>
  <si>
    <t>Total Staff/Administration Employees by Gender: Fall 2019</t>
  </si>
  <si>
    <t>Total Staff/Administration Employees by Race/Ethnicity: Fall 2019</t>
  </si>
  <si>
    <t>Instructional faculty are excluded in the above tables.</t>
  </si>
  <si>
    <t>For questions /comments or recommendations for other data to include in the Fact Book, please contact Nilima Inamdar, Office of Institutional Research, WCU, 887, Matlack Street, West Chester PA 19381. Email: ninamdar@wcupa.edu Phone: 610-436-2456.</t>
  </si>
  <si>
    <t>For general admission, as a first-year student, the Office of Admissions requires successful completion of a college preparatory curriculum in high school. Honors and AP level courses are preferred.  The academic profile of the first year students who enrolled at West Chester University in Fall 2020 is a mean SAT combined score of 1,099 and mean ACT score of 23 (scores used for Admission Decision), a rank in the 64th percentile or top 36%, and a grade point average of 3.4.</t>
  </si>
  <si>
    <t>Fall 2020 Enrollment*</t>
  </si>
  <si>
    <t>Degrees Awarded in 2019-20 (IPEDS)</t>
  </si>
  <si>
    <t>Mathematics Cont'd:</t>
  </si>
  <si>
    <t>Widener University</t>
  </si>
  <si>
    <t>California University of PA</t>
  </si>
  <si>
    <t>Delaware Technical Community College Newark</t>
  </si>
  <si>
    <t>Community College</t>
  </si>
  <si>
    <t>DE</t>
  </si>
  <si>
    <t>Immaculata University</t>
  </si>
  <si>
    <t>4 Years Private</t>
  </si>
  <si>
    <t>Ursinus University</t>
  </si>
  <si>
    <t>Percentage is calculated out of total New Transferred enrolled in Fall 2020, excluding students who transitioned from non-degree to degree as well as Transfers with first degree at WCU.</t>
  </si>
  <si>
    <t xml:space="preserve"> Admission Application Statistics for First Time, First Year, Students: Fall 2020 (continued)</t>
  </si>
  <si>
    <t xml:space="preserve"> Admission Application Statistics for First Time, First Year Students Fall 2020</t>
  </si>
  <si>
    <t>6(t)</t>
  </si>
  <si>
    <r>
      <t>Total enrollment at West Chester University includes</t>
    </r>
    <r>
      <rPr>
        <sz val="11"/>
        <color rgb="FFFF0000"/>
        <rFont val="Calibri"/>
        <family val="2"/>
        <scheme val="minor"/>
      </rPr>
      <t xml:space="preserve"> </t>
    </r>
    <r>
      <rPr>
        <sz val="11"/>
        <rFont val="Calibri"/>
        <family val="2"/>
        <scheme val="minor"/>
      </rPr>
      <t xml:space="preserve">14,712 undergraduate students and 3,007 graduate students. This represents the IPEDS unduplicated headcount. </t>
    </r>
    <r>
      <rPr>
        <sz val="11"/>
        <color theme="1"/>
        <rFont val="Calibri"/>
        <family val="2"/>
        <scheme val="minor"/>
      </rPr>
      <t xml:space="preserve">While most undergraduates are recent high school graduates preparing for career objectives, many others are older individuals, including veterans and homemakers, who either never before had the opportunity for a college education or whose schooling was interrupted. </t>
    </r>
  </si>
  <si>
    <t>Counts include Baccalaureate (Primary and Secondary Major), Master's, and Doctoral degrees awarded in an Academic Year. For example, the 2019-20 degrees conferred include August 2019, December 2019, January 2020, and May 2020. Sweeps are included in the counts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</si>
</sst>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0.0"/>
    <numFmt numFmtId="165" formatCode="0.0%"/>
    <numFmt numFmtId="166" formatCode="&quot;$&quot;#,##0"/>
    <numFmt numFmtId="167" formatCode="#,##0.0"/>
  </numFmts>
  <fonts count="103" x14ac:knownFonts="1">
    <font>
      <sz val="11"/>
      <color theme="1"/>
      <name val="Calibri"/>
      <family val="2"/>
      <scheme val="minor"/>
    </font>
    <font>
      <sz val="11"/>
      <color theme="1"/>
      <name val="Times New Roman"/>
      <family val="1"/>
    </font>
    <font>
      <b/>
      <sz val="11"/>
      <color theme="1"/>
      <name val="Times New Roman"/>
      <family val="1"/>
    </font>
    <font>
      <b/>
      <sz val="16"/>
      <color theme="1"/>
      <name val="Times New Roman"/>
      <family val="1"/>
    </font>
    <font>
      <sz val="10"/>
      <color theme="1"/>
      <name val="Times New Roman"/>
      <family val="1"/>
    </font>
    <font>
      <b/>
      <sz val="12"/>
      <color theme="1"/>
      <name val="Times New Roman"/>
      <family val="1"/>
    </font>
    <font>
      <sz val="12"/>
      <name val="Times New Roman"/>
      <family val="1"/>
    </font>
    <font>
      <b/>
      <sz val="14"/>
      <color rgb="FF7030A0"/>
      <name val="Times New Roman"/>
      <family val="1"/>
    </font>
    <font>
      <b/>
      <sz val="12"/>
      <color rgb="FF7030A0"/>
      <name val="Times New Roman"/>
      <family val="1"/>
    </font>
    <font>
      <b/>
      <sz val="18"/>
      <color rgb="FF892D93"/>
      <name val="Times New Roman"/>
      <family val="1"/>
    </font>
    <font>
      <b/>
      <sz val="16"/>
      <name val="Times New Roman"/>
      <family val="1"/>
    </font>
    <font>
      <b/>
      <sz val="18"/>
      <color rgb="FF7030A0"/>
      <name val="Times New Roman"/>
      <family val="1"/>
    </font>
    <font>
      <b/>
      <sz val="14"/>
      <color theme="1"/>
      <name val="Times New Roman"/>
      <family val="1"/>
    </font>
    <font>
      <sz val="11"/>
      <color rgb="FF000000"/>
      <name val="Calibri"/>
      <family val="2"/>
    </font>
    <font>
      <sz val="9"/>
      <color rgb="FF000000"/>
      <name val="Calibri"/>
      <family val="2"/>
    </font>
    <font>
      <b/>
      <sz val="18"/>
      <name val="Times New Roman"/>
      <family val="1"/>
    </font>
    <font>
      <b/>
      <sz val="11"/>
      <color rgb="FF000000"/>
      <name val="Calibri"/>
      <family val="2"/>
    </font>
    <font>
      <b/>
      <sz val="11"/>
      <color theme="1"/>
      <name val="Calibri"/>
      <family val="2"/>
      <scheme val="minor"/>
    </font>
    <font>
      <sz val="18"/>
      <color theme="1"/>
      <name val="Calibri"/>
      <family val="2"/>
      <scheme val="minor"/>
    </font>
    <font>
      <b/>
      <sz val="13"/>
      <color rgb="FF7030A0"/>
      <name val="Times New Roman"/>
      <family val="1"/>
    </font>
    <font>
      <sz val="11"/>
      <color rgb="FF7030A0"/>
      <name val="Calibri"/>
      <family val="2"/>
      <scheme val="minor"/>
    </font>
    <font>
      <u/>
      <sz val="11"/>
      <color theme="10"/>
      <name val="Calibri"/>
      <family val="2"/>
      <scheme val="minor"/>
    </font>
    <font>
      <b/>
      <sz val="22"/>
      <color rgb="FF000000"/>
      <name val="Times New Roman"/>
      <family val="1"/>
    </font>
    <font>
      <b/>
      <sz val="18"/>
      <color theme="1"/>
      <name val="Calibri"/>
      <family val="2"/>
      <scheme val="minor"/>
    </font>
    <font>
      <sz val="10"/>
      <color theme="1"/>
      <name val="Calibri"/>
      <family val="2"/>
      <scheme val="minor"/>
    </font>
    <font>
      <sz val="22"/>
      <color theme="1"/>
      <name val="Times New Roman"/>
      <family val="1"/>
    </font>
    <font>
      <b/>
      <sz val="18"/>
      <color rgb="FFFF0000"/>
      <name val="Times New Roman"/>
      <family val="1"/>
    </font>
    <font>
      <b/>
      <sz val="9"/>
      <color rgb="FFFF0000"/>
      <name val="Calibri"/>
      <family val="2"/>
      <scheme val="minor"/>
    </font>
    <font>
      <sz val="9"/>
      <color theme="1"/>
      <name val="Calibri"/>
      <family val="2"/>
      <scheme val="minor"/>
    </font>
    <font>
      <sz val="11"/>
      <name val="Calibri"/>
      <family val="2"/>
      <scheme val="minor"/>
    </font>
    <font>
      <sz val="11"/>
      <color rgb="FFFF0000"/>
      <name val="Calibri"/>
      <family val="2"/>
      <scheme val="minor"/>
    </font>
    <font>
      <b/>
      <sz val="12"/>
      <color theme="1"/>
      <name val="Calibri"/>
      <family val="2"/>
      <scheme val="minor"/>
    </font>
    <font>
      <sz val="12"/>
      <color theme="1"/>
      <name val="Calibri"/>
      <family val="2"/>
      <scheme val="minor"/>
    </font>
    <font>
      <b/>
      <sz val="16"/>
      <color rgb="FF892D93"/>
      <name val="Calibri"/>
      <family val="2"/>
      <scheme val="minor"/>
    </font>
    <font>
      <b/>
      <sz val="18"/>
      <color rgb="FF892D93"/>
      <name val="Calibri"/>
      <family val="2"/>
      <scheme val="minor"/>
    </font>
    <font>
      <b/>
      <sz val="36"/>
      <color rgb="FF892D93"/>
      <name val="Calibri"/>
      <family val="2"/>
      <scheme val="minor"/>
    </font>
    <font>
      <sz val="36"/>
      <color rgb="FF7030A0"/>
      <name val="Calibri"/>
      <family val="2"/>
      <scheme val="minor"/>
    </font>
    <font>
      <b/>
      <sz val="16"/>
      <color theme="1"/>
      <name val="Calibri"/>
      <family val="2"/>
      <scheme val="minor"/>
    </font>
    <font>
      <sz val="16"/>
      <color theme="1"/>
      <name val="Calibri"/>
      <family val="2"/>
      <scheme val="minor"/>
    </font>
    <font>
      <sz val="12"/>
      <name val="Calibri"/>
      <family val="2"/>
      <scheme val="minor"/>
    </font>
    <font>
      <u/>
      <sz val="12"/>
      <color theme="10"/>
      <name val="Calibri"/>
      <family val="2"/>
      <scheme val="minor"/>
    </font>
    <font>
      <b/>
      <i/>
      <sz val="14"/>
      <color theme="1"/>
      <name val="Calibri"/>
      <family val="2"/>
      <scheme val="minor"/>
    </font>
    <font>
      <b/>
      <sz val="12"/>
      <color rgb="FF000000"/>
      <name val="Calibri"/>
      <family val="2"/>
      <scheme val="minor"/>
    </font>
    <font>
      <b/>
      <sz val="13"/>
      <color rgb="FF7030A0"/>
      <name val="Calibri"/>
      <family val="2"/>
      <scheme val="minor"/>
    </font>
    <font>
      <b/>
      <sz val="14"/>
      <color rgb="FF7030A0"/>
      <name val="Calibri"/>
      <family val="2"/>
      <scheme val="minor"/>
    </font>
    <font>
      <sz val="11"/>
      <color rgb="FF000000"/>
      <name val="Calibri"/>
      <family val="2"/>
      <scheme val="minor"/>
    </font>
    <font>
      <b/>
      <sz val="12"/>
      <name val="Calibri"/>
      <family val="2"/>
      <scheme val="minor"/>
    </font>
    <font>
      <b/>
      <sz val="18"/>
      <color rgb="FF7030A0"/>
      <name val="Calibri"/>
      <family val="2"/>
      <scheme val="minor"/>
    </font>
    <font>
      <b/>
      <sz val="11"/>
      <color rgb="FF000000"/>
      <name val="Calibri"/>
      <family val="2"/>
      <scheme val="minor"/>
    </font>
    <font>
      <b/>
      <sz val="16"/>
      <color rgb="FF7030A0"/>
      <name val="Calibri"/>
      <family val="2"/>
      <scheme val="minor"/>
    </font>
    <font>
      <b/>
      <sz val="14"/>
      <color theme="1"/>
      <name val="Calibri"/>
      <family val="2"/>
      <scheme val="minor"/>
    </font>
    <font>
      <b/>
      <sz val="10"/>
      <name val="Calibri"/>
      <family val="2"/>
      <scheme val="minor"/>
    </font>
    <font>
      <b/>
      <i/>
      <sz val="11"/>
      <color theme="1"/>
      <name val="Calibri"/>
      <family val="2"/>
      <scheme val="minor"/>
    </font>
    <font>
      <b/>
      <sz val="11"/>
      <name val="Calibri"/>
      <family val="2"/>
      <scheme val="minor"/>
    </font>
    <font>
      <sz val="9"/>
      <color rgb="FF000000"/>
      <name val="Calibri"/>
      <family val="2"/>
      <scheme val="minor"/>
    </font>
    <font>
      <b/>
      <sz val="10"/>
      <color theme="1"/>
      <name val="Calibri"/>
      <family val="2"/>
      <scheme val="minor"/>
    </font>
    <font>
      <sz val="10"/>
      <color rgb="FF000000"/>
      <name val="Calibri"/>
      <family val="2"/>
      <scheme val="minor"/>
    </font>
    <font>
      <b/>
      <sz val="8"/>
      <color theme="1"/>
      <name val="Calibri"/>
      <family val="2"/>
      <scheme val="minor"/>
    </font>
    <font>
      <sz val="14"/>
      <color theme="1"/>
      <name val="Calibri"/>
      <family val="2"/>
      <scheme val="minor"/>
    </font>
    <font>
      <sz val="12"/>
      <color rgb="FF000000"/>
      <name val="Calibri"/>
      <family val="2"/>
      <scheme val="minor"/>
    </font>
    <font>
      <sz val="10"/>
      <name val="Calibri"/>
      <family val="2"/>
      <scheme val="minor"/>
    </font>
    <font>
      <b/>
      <sz val="20"/>
      <color theme="1"/>
      <name val="Calibri"/>
      <family val="2"/>
      <scheme val="minor"/>
    </font>
    <font>
      <sz val="11"/>
      <color theme="1"/>
      <name val="Calibri"/>
      <family val="2"/>
      <scheme val="minor"/>
    </font>
    <font>
      <sz val="10"/>
      <color indexed="8"/>
      <name val="Arial"/>
      <family val="2"/>
    </font>
    <font>
      <sz val="11"/>
      <color indexed="8"/>
      <name val="Calibri"/>
      <family val="2"/>
    </font>
    <font>
      <b/>
      <sz val="11"/>
      <color indexed="8"/>
      <name val="Calibri"/>
      <family val="2"/>
    </font>
    <font>
      <sz val="24"/>
      <color theme="1"/>
      <name val="Calibri"/>
      <family val="2"/>
      <scheme val="minor"/>
    </font>
    <font>
      <sz val="10.5"/>
      <color rgb="FF000000"/>
      <name val="Calibri"/>
      <family val="2"/>
      <scheme val="minor"/>
    </font>
    <font>
      <sz val="10.5"/>
      <color theme="1"/>
      <name val="Calibri"/>
      <family val="2"/>
      <scheme val="minor"/>
    </font>
    <font>
      <b/>
      <i/>
      <sz val="10.5"/>
      <color rgb="FF000000"/>
      <name val="Calibri"/>
      <family val="2"/>
      <scheme val="minor"/>
    </font>
    <font>
      <i/>
      <sz val="10.5"/>
      <color rgb="FF000000"/>
      <name val="Calibri"/>
      <family val="2"/>
      <scheme val="minor"/>
    </font>
    <font>
      <sz val="11"/>
      <color theme="0"/>
      <name val="Calibri"/>
      <family val="2"/>
      <scheme val="minor"/>
    </font>
    <font>
      <b/>
      <sz val="13"/>
      <color theme="1"/>
      <name val="Calibri"/>
      <family val="2"/>
      <scheme val="minor"/>
    </font>
    <font>
      <b/>
      <sz val="14"/>
      <name val="Calibri"/>
      <family val="2"/>
      <scheme val="minor"/>
    </font>
    <font>
      <b/>
      <sz val="13"/>
      <name val="Calibri"/>
      <family val="2"/>
      <scheme val="minor"/>
    </font>
    <font>
      <b/>
      <sz val="14"/>
      <color rgb="FF000000"/>
      <name val="Calibri"/>
      <family val="2"/>
      <scheme val="minor"/>
    </font>
    <font>
      <sz val="12"/>
      <color rgb="FFC00000"/>
      <name val="Calibri"/>
      <family val="2"/>
      <scheme val="minor"/>
    </font>
    <font>
      <b/>
      <sz val="11"/>
      <color rgb="FF7030A0"/>
      <name val="Times New Roman"/>
      <family val="1"/>
    </font>
    <font>
      <i/>
      <sz val="11"/>
      <color theme="1"/>
      <name val="Calibri"/>
      <family val="2"/>
      <scheme val="minor"/>
    </font>
    <font>
      <i/>
      <sz val="11"/>
      <color rgb="FF000000"/>
      <name val="Calibri"/>
      <family val="2"/>
      <scheme val="minor"/>
    </font>
    <font>
      <b/>
      <i/>
      <sz val="11"/>
      <color rgb="FF000000"/>
      <name val="Calibri"/>
      <family val="2"/>
    </font>
    <font>
      <i/>
      <sz val="10"/>
      <color theme="1"/>
      <name val="Calibri"/>
      <family val="2"/>
      <scheme val="minor"/>
    </font>
    <font>
      <sz val="18"/>
      <name val="Calibri"/>
      <family val="2"/>
      <scheme val="minor"/>
    </font>
    <font>
      <sz val="16"/>
      <color rgb="FF7030A0"/>
      <name val="Calibri"/>
      <family val="2"/>
      <scheme val="minor"/>
    </font>
    <font>
      <b/>
      <sz val="11"/>
      <color rgb="FFFF0000"/>
      <name val="Times New Roman"/>
      <family val="1"/>
    </font>
    <font>
      <sz val="11"/>
      <name val="Calibri"/>
      <family val="2"/>
    </font>
    <font>
      <sz val="11"/>
      <name val="Times New Roman"/>
      <family val="1"/>
    </font>
    <font>
      <b/>
      <sz val="11"/>
      <name val="Calibri"/>
      <family val="2"/>
    </font>
    <font>
      <b/>
      <i/>
      <sz val="11"/>
      <name val="Calibri"/>
      <family val="2"/>
      <scheme val="minor"/>
    </font>
    <font>
      <b/>
      <sz val="16"/>
      <color theme="7" tint="-0.249977111117893"/>
      <name val="Calibri"/>
      <family val="2"/>
      <scheme val="minor"/>
    </font>
    <font>
      <b/>
      <sz val="11"/>
      <color rgb="FFFF0000"/>
      <name val="Calibri"/>
      <family val="2"/>
      <scheme val="minor"/>
    </font>
    <font>
      <sz val="9.9"/>
      <color rgb="FF000000"/>
      <name val="Arial"/>
      <family val="2"/>
    </font>
    <font>
      <b/>
      <i/>
      <sz val="11"/>
      <color rgb="FF000000"/>
      <name val="Calibri"/>
      <family val="2"/>
      <scheme val="minor"/>
    </font>
    <font>
      <i/>
      <sz val="11"/>
      <name val="Calibri"/>
      <family val="2"/>
      <scheme val="minor"/>
    </font>
    <font>
      <sz val="11"/>
      <color indexed="8"/>
      <name val="Calibri"/>
      <family val="2"/>
      <scheme val="minor"/>
    </font>
    <font>
      <b/>
      <sz val="11"/>
      <color rgb="FF7030A0"/>
      <name val="Calibri"/>
      <family val="2"/>
      <scheme val="minor"/>
    </font>
    <font>
      <b/>
      <vertAlign val="superscript"/>
      <sz val="11"/>
      <color rgb="FF000000"/>
      <name val="Calibri"/>
      <family val="2"/>
      <scheme val="minor"/>
    </font>
    <font>
      <b/>
      <sz val="12"/>
      <color rgb="FF7030A0"/>
      <name val="Calibri"/>
      <family val="2"/>
      <scheme val="minor"/>
    </font>
    <font>
      <b/>
      <sz val="26"/>
      <color rgb="FF7030A0"/>
      <name val="Calibri"/>
      <family val="2"/>
      <scheme val="minor"/>
    </font>
    <font>
      <i/>
      <sz val="11"/>
      <color indexed="8"/>
      <name val="Calibri"/>
      <family val="2"/>
    </font>
    <font>
      <i/>
      <sz val="11"/>
      <color indexed="8"/>
      <name val="Calibri"/>
      <family val="2"/>
      <scheme val="minor"/>
    </font>
    <font>
      <b/>
      <i/>
      <sz val="11"/>
      <color indexed="8"/>
      <name val="Calibri"/>
      <family val="2"/>
    </font>
    <font>
      <b/>
      <sz val="10"/>
      <color rgb="FF000000"/>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0.14996795556505021"/>
        <bgColor indexed="64"/>
      </patternFill>
    </fill>
  </fills>
  <borders count="73">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double">
        <color indexed="64"/>
      </right>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double">
        <color rgb="FF000000"/>
      </left>
      <right/>
      <top style="medium">
        <color indexed="64"/>
      </top>
      <bottom style="medium">
        <color indexed="64"/>
      </bottom>
      <diagonal/>
    </border>
    <border>
      <left/>
      <right style="double">
        <color rgb="FF000000"/>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n">
        <color indexed="22"/>
      </left>
      <right style="thin">
        <color indexed="22"/>
      </right>
      <top style="thin">
        <color indexed="22"/>
      </top>
      <bottom style="thin">
        <color indexed="22"/>
      </bottom>
      <diagonal/>
    </border>
    <border>
      <left style="thin">
        <color indexed="8"/>
      </left>
      <right/>
      <top style="thin">
        <color indexed="65"/>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thick">
        <color indexed="64"/>
      </top>
      <bottom style="thin">
        <color theme="0"/>
      </bottom>
      <diagonal/>
    </border>
    <border>
      <left/>
      <right/>
      <top style="thin">
        <color theme="0"/>
      </top>
      <bottom style="thin">
        <color theme="0"/>
      </bottom>
      <diagonal/>
    </border>
    <border>
      <left/>
      <right/>
      <top style="thin">
        <color theme="0"/>
      </top>
      <bottom style="thick">
        <color indexed="64"/>
      </bottom>
      <diagonal/>
    </border>
    <border>
      <left/>
      <right style="thin">
        <color theme="0"/>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style="thick">
        <color indexed="64"/>
      </right>
      <top/>
      <bottom/>
      <diagonal/>
    </border>
    <border>
      <left/>
      <right style="thick">
        <color indexed="64"/>
      </right>
      <top/>
      <bottom style="medium">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style="medium">
        <color indexed="64"/>
      </right>
      <top style="medium">
        <color indexed="64"/>
      </top>
      <bottom style="medium">
        <color indexed="64"/>
      </bottom>
      <diagonal/>
    </border>
    <border>
      <left style="thick">
        <color auto="1"/>
      </left>
      <right/>
      <top style="medium">
        <color indexed="64"/>
      </top>
      <bottom style="medium">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style="medium">
        <color indexed="64"/>
      </top>
      <bottom style="thin">
        <color rgb="FFC0C0C0"/>
      </bottom>
      <diagonal/>
    </border>
  </borders>
  <cellStyleXfs count="14">
    <xf numFmtId="0" fontId="0" fillId="0" borderId="0"/>
    <xf numFmtId="0" fontId="21" fillId="0" borderId="0" applyNumberFormat="0" applyFill="0" applyBorder="0" applyAlignment="0" applyProtection="0"/>
    <xf numFmtId="9" fontId="62" fillId="0" borderId="0" applyFont="0" applyFill="0" applyBorder="0" applyAlignment="0" applyProtection="0"/>
    <xf numFmtId="0" fontId="63" fillId="0" borderId="0"/>
    <xf numFmtId="44" fontId="62" fillId="0" borderId="0" applyFont="0" applyFill="0" applyBorder="0" applyAlignment="0" applyProtection="0"/>
    <xf numFmtId="0" fontId="71" fillId="6" borderId="0" applyNumberFormat="0" applyBorder="0" applyAlignment="0" applyProtection="0"/>
    <xf numFmtId="0" fontId="62" fillId="7" borderId="0" applyNumberFormat="0" applyBorder="0" applyAlignment="0" applyProtection="0"/>
    <xf numFmtId="0" fontId="62" fillId="8" borderId="0" applyNumberFormat="0" applyBorder="0" applyAlignment="0" applyProtection="0"/>
    <xf numFmtId="0" fontId="71" fillId="9" borderId="0" applyNumberFormat="0" applyBorder="0" applyAlignment="0" applyProtection="0"/>
    <xf numFmtId="0" fontId="62" fillId="0" borderId="33"/>
    <xf numFmtId="0" fontId="63" fillId="0" borderId="0"/>
    <xf numFmtId="0" fontId="63" fillId="0" borderId="0"/>
    <xf numFmtId="0" fontId="63" fillId="0" borderId="0"/>
    <xf numFmtId="0" fontId="63" fillId="0" borderId="0"/>
  </cellStyleXfs>
  <cellXfs count="123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4"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10"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2" fillId="0" borderId="0" xfId="0" applyFont="1" applyAlignment="1">
      <alignment horizontal="center" vertical="center"/>
    </xf>
    <xf numFmtId="0" fontId="25" fillId="0" borderId="0" xfId="0" applyFont="1" applyAlignment="1">
      <alignment vertical="center"/>
    </xf>
    <xf numFmtId="0" fontId="3" fillId="0" borderId="0" xfId="0" applyFont="1" applyAlignment="1">
      <alignment horizontal="center" vertical="center"/>
    </xf>
    <xf numFmtId="3" fontId="0" fillId="0" borderId="0" xfId="0" applyNumberFormat="1"/>
    <xf numFmtId="0" fontId="7" fillId="0" borderId="0" xfId="0" applyFont="1" applyAlignment="1">
      <alignment vertical="center"/>
    </xf>
    <xf numFmtId="0" fontId="1" fillId="0" borderId="0" xfId="0" applyFont="1" applyAlignment="1">
      <alignment vertical="center" wrapText="1"/>
    </xf>
    <xf numFmtId="0" fontId="26" fillId="0" borderId="0" xfId="0" applyFont="1" applyAlignment="1">
      <alignment vertical="center"/>
    </xf>
    <xf numFmtId="0" fontId="26" fillId="0" borderId="0" xfId="0" applyFont="1" applyAlignment="1">
      <alignment horizontal="center" vertical="center"/>
    </xf>
    <xf numFmtId="0" fontId="27" fillId="0" borderId="0" xfId="0" applyFont="1"/>
    <xf numFmtId="0" fontId="28" fillId="0" borderId="0" xfId="0" applyFont="1"/>
    <xf numFmtId="166" fontId="0" fillId="0" borderId="0" xfId="0" applyNumberFormat="1"/>
    <xf numFmtId="0" fontId="20" fillId="5" borderId="0" xfId="0" applyFont="1" applyFill="1"/>
    <xf numFmtId="0" fontId="0" fillId="5" borderId="0" xfId="0" applyFill="1"/>
    <xf numFmtId="0" fontId="9" fillId="0" borderId="0" xfId="0" applyFont="1" applyAlignment="1">
      <alignment horizontal="left" vertical="center"/>
    </xf>
    <xf numFmtId="0" fontId="7"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7" fillId="0" borderId="0" xfId="0" applyFont="1" applyBorder="1" applyAlignment="1">
      <alignment horizontal="center" vertical="center"/>
    </xf>
    <xf numFmtId="0" fontId="19" fillId="0" borderId="0" xfId="0" applyFont="1" applyBorder="1" applyAlignment="1">
      <alignment horizontal="center" vertical="center"/>
    </xf>
    <xf numFmtId="0" fontId="23" fillId="0" borderId="0" xfId="0" applyFont="1" applyAlignment="1">
      <alignment horizontal="center"/>
    </xf>
    <xf numFmtId="0" fontId="18" fillId="0" borderId="0" xfId="0" applyFont="1" applyAlignment="1">
      <alignment horizontal="center"/>
    </xf>
    <xf numFmtId="0" fontId="11" fillId="0" borderId="0" xfId="0" applyFont="1" applyBorder="1" applyAlignment="1">
      <alignment horizontal="center" vertical="center"/>
    </xf>
    <xf numFmtId="0" fontId="32" fillId="0" borderId="0" xfId="0" applyFont="1"/>
    <xf numFmtId="0" fontId="0" fillId="0" borderId="0" xfId="0" applyFont="1"/>
    <xf numFmtId="0" fontId="20" fillId="0" borderId="0" xfId="0" applyFont="1" applyFill="1"/>
    <xf numFmtId="0" fontId="0" fillId="0" borderId="0" xfId="0" applyFont="1" applyFill="1"/>
    <xf numFmtId="0" fontId="36" fillId="0" borderId="0" xfId="0" applyFont="1" applyFill="1"/>
    <xf numFmtId="0" fontId="37" fillId="0" borderId="0" xfId="0" applyFont="1" applyAlignment="1">
      <alignment vertical="center"/>
    </xf>
    <xf numFmtId="0" fontId="37" fillId="0" borderId="0" xfId="0" applyFont="1" applyAlignment="1">
      <alignment horizontal="left" vertical="center"/>
    </xf>
    <xf numFmtId="0" fontId="24" fillId="0" borderId="0" xfId="0" applyFont="1"/>
    <xf numFmtId="0" fontId="31" fillId="0" borderId="0" xfId="0" applyFont="1" applyAlignment="1">
      <alignment vertical="center"/>
    </xf>
    <xf numFmtId="0" fontId="38" fillId="0" borderId="0" xfId="0" applyFont="1"/>
    <xf numFmtId="0" fontId="0" fillId="0" borderId="0" xfId="0" applyFont="1" applyAlignment="1">
      <alignment vertical="center"/>
    </xf>
    <xf numFmtId="0" fontId="32" fillId="0" borderId="0" xfId="0" applyFont="1" applyAlignment="1">
      <alignment vertical="center"/>
    </xf>
    <xf numFmtId="0" fontId="40" fillId="0" borderId="0" xfId="1" applyFont="1" applyAlignment="1">
      <alignment horizontal="center" vertical="center" wrapText="1"/>
    </xf>
    <xf numFmtId="0" fontId="0" fillId="0" borderId="0" xfId="0"/>
    <xf numFmtId="0" fontId="23" fillId="0" borderId="0" xfId="0" applyFont="1" applyAlignment="1">
      <alignment horizontal="center" vertical="center"/>
    </xf>
    <xf numFmtId="0" fontId="0" fillId="4" borderId="0" xfId="0" applyFont="1" applyFill="1" applyAlignment="1">
      <alignment horizontal="right" vertical="center" wrapText="1"/>
    </xf>
    <xf numFmtId="0" fontId="0" fillId="2" borderId="0" xfId="0" applyFont="1" applyFill="1" applyAlignment="1">
      <alignment vertical="center"/>
    </xf>
    <xf numFmtId="0" fontId="0" fillId="0" borderId="0" xfId="0" applyFont="1" applyAlignment="1">
      <alignment horizontal="center" vertical="center"/>
    </xf>
    <xf numFmtId="0" fontId="0" fillId="3" borderId="0" xfId="0" applyFont="1" applyFill="1" applyAlignment="1">
      <alignment horizontal="center" vertical="center"/>
    </xf>
    <xf numFmtId="0" fontId="0" fillId="2" borderId="2" xfId="0" applyFont="1" applyFill="1" applyBorder="1" applyAlignment="1">
      <alignment vertical="center"/>
    </xf>
    <xf numFmtId="0" fontId="0" fillId="2" borderId="0" xfId="0" applyFont="1" applyFill="1" applyBorder="1" applyAlignment="1">
      <alignment vertical="center"/>
    </xf>
    <xf numFmtId="0" fontId="0" fillId="0" borderId="0" xfId="0" applyFont="1" applyFill="1" applyBorder="1" applyAlignment="1">
      <alignment vertical="center"/>
    </xf>
    <xf numFmtId="0" fontId="0" fillId="0" borderId="0" xfId="0" applyFill="1" applyBorder="1"/>
    <xf numFmtId="0" fontId="0" fillId="0" borderId="0" xfId="0" applyFill="1" applyBorder="1" applyAlignment="1">
      <alignment horizontal="right"/>
    </xf>
    <xf numFmtId="0" fontId="43" fillId="0" borderId="0" xfId="0" applyFont="1" applyAlignment="1">
      <alignment horizontal="center" vertical="center"/>
    </xf>
    <xf numFmtId="0" fontId="17" fillId="2" borderId="0" xfId="0" applyFont="1" applyFill="1" applyBorder="1" applyAlignment="1">
      <alignment vertical="center"/>
    </xf>
    <xf numFmtId="3" fontId="17" fillId="0" borderId="0" xfId="0" applyNumberFormat="1" applyFont="1" applyAlignment="1">
      <alignment horizontal="center" vertical="center"/>
    </xf>
    <xf numFmtId="0" fontId="34" fillId="0" borderId="0" xfId="0" applyFont="1" applyBorder="1" applyAlignment="1">
      <alignment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4" fillId="0" borderId="2" xfId="0" applyFont="1" applyBorder="1" applyAlignment="1">
      <alignment horizontal="center" vertical="center"/>
    </xf>
    <xf numFmtId="0" fontId="47" fillId="0" borderId="0" xfId="0" applyFont="1" applyAlignment="1">
      <alignment horizontal="center" vertical="center" wrapText="1"/>
    </xf>
    <xf numFmtId="0" fontId="45" fillId="2" borderId="2" xfId="0" applyFont="1" applyFill="1" applyBorder="1" applyAlignment="1">
      <alignment vertical="center"/>
    </xf>
    <xf numFmtId="0" fontId="45" fillId="4" borderId="0" xfId="0" applyFont="1" applyFill="1" applyAlignment="1">
      <alignment horizontal="center" vertical="center" wrapText="1"/>
    </xf>
    <xf numFmtId="0" fontId="45" fillId="5" borderId="2" xfId="0" applyFont="1" applyFill="1" applyBorder="1" applyAlignment="1">
      <alignment horizontal="center" vertical="center" wrapText="1"/>
    </xf>
    <xf numFmtId="0" fontId="45" fillId="4" borderId="2" xfId="0" applyFont="1" applyFill="1" applyBorder="1" applyAlignment="1">
      <alignment horizontal="center" vertical="center"/>
    </xf>
    <xf numFmtId="0" fontId="45" fillId="4" borderId="0" xfId="0" applyFont="1" applyFill="1" applyAlignment="1">
      <alignment horizontal="center" vertical="center"/>
    </xf>
    <xf numFmtId="0" fontId="45" fillId="4" borderId="0" xfId="0" applyFont="1" applyFill="1" applyBorder="1" applyAlignment="1">
      <alignment horizontal="center" vertical="center"/>
    </xf>
    <xf numFmtId="0" fontId="16" fillId="2"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0" fillId="0" borderId="0" xfId="0" applyFill="1" applyBorder="1" applyAlignment="1">
      <alignment horizontal="center"/>
    </xf>
    <xf numFmtId="0" fontId="29" fillId="0" borderId="0" xfId="0" applyFont="1" applyAlignment="1">
      <alignment vertical="center" wrapText="1"/>
    </xf>
    <xf numFmtId="0" fontId="0" fillId="0" borderId="0" xfId="0" applyFont="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center" vertical="center" wrapText="1"/>
    </xf>
    <xf numFmtId="3" fontId="29" fillId="0" borderId="0" xfId="0" applyNumberFormat="1" applyFont="1" applyFill="1" applyAlignment="1">
      <alignment horizontal="center" vertical="center" wrapText="1"/>
    </xf>
    <xf numFmtId="0" fontId="0" fillId="0" borderId="0" xfId="0" applyFont="1" applyFill="1" applyAlignment="1">
      <alignment horizontal="center" vertical="center"/>
    </xf>
    <xf numFmtId="0" fontId="29" fillId="0" borderId="2" xfId="0" applyFont="1" applyFill="1" applyBorder="1" applyAlignment="1">
      <alignment vertical="center" wrapText="1"/>
    </xf>
    <xf numFmtId="0" fontId="29" fillId="4" borderId="2" xfId="0" applyFont="1" applyFill="1" applyBorder="1" applyAlignment="1">
      <alignment vertical="center" wrapText="1"/>
    </xf>
    <xf numFmtId="3" fontId="29" fillId="4" borderId="2" xfId="0" applyNumberFormat="1" applyFont="1" applyFill="1" applyBorder="1" applyAlignment="1">
      <alignment horizontal="center" vertical="center" wrapText="1"/>
    </xf>
    <xf numFmtId="0" fontId="17" fillId="0" borderId="0" xfId="0" applyFont="1" applyFill="1" applyBorder="1" applyAlignment="1">
      <alignment vertical="center"/>
    </xf>
    <xf numFmtId="0" fontId="53"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2" fillId="0" borderId="2" xfId="0" applyFont="1" applyBorder="1" applyAlignment="1">
      <alignment vertical="center" wrapText="1"/>
    </xf>
    <xf numFmtId="0" fontId="0" fillId="0" borderId="0" xfId="0" applyAlignment="1">
      <alignment vertical="top"/>
    </xf>
    <xf numFmtId="0" fontId="17" fillId="2" borderId="1" xfId="0" applyFont="1" applyFill="1" applyBorder="1" applyAlignment="1">
      <alignment vertical="center"/>
    </xf>
    <xf numFmtId="0" fontId="57" fillId="0" borderId="0" xfId="0" applyFont="1" applyAlignment="1">
      <alignment vertical="center"/>
    </xf>
    <xf numFmtId="0" fontId="0" fillId="0" borderId="0" xfId="0"/>
    <xf numFmtId="0" fontId="0" fillId="0" borderId="0" xfId="0" applyFill="1"/>
    <xf numFmtId="0" fontId="0" fillId="0" borderId="0" xfId="0"/>
    <xf numFmtId="166" fontId="0" fillId="0" borderId="0" xfId="0" applyNumberFormat="1" applyFont="1"/>
    <xf numFmtId="0" fontId="47" fillId="0" borderId="0" xfId="0" applyFont="1" applyAlignment="1">
      <alignment vertical="center"/>
    </xf>
    <xf numFmtId="0" fontId="47" fillId="0" borderId="0" xfId="0" applyFont="1" applyAlignment="1">
      <alignment vertical="center" wrapText="1"/>
    </xf>
    <xf numFmtId="0" fontId="58" fillId="0" borderId="0" xfId="0" applyFont="1" applyFill="1" applyBorder="1" applyAlignment="1">
      <alignment horizontal="center" vertical="center" wrapText="1"/>
    </xf>
    <xf numFmtId="0" fontId="0" fillId="0" borderId="0" xfId="0"/>
    <xf numFmtId="0" fontId="0" fillId="4" borderId="0" xfId="0" applyFill="1" applyAlignment="1">
      <alignment horizontal="center"/>
    </xf>
    <xf numFmtId="0" fontId="0" fillId="0" borderId="0" xfId="0"/>
    <xf numFmtId="0" fontId="0" fillId="4" borderId="0" xfId="0" applyFill="1"/>
    <xf numFmtId="0" fontId="0" fillId="0" borderId="0" xfId="0"/>
    <xf numFmtId="0" fontId="31" fillId="0" borderId="0" xfId="0" applyFont="1" applyBorder="1" applyAlignment="1">
      <alignment vertical="center" wrapText="1"/>
    </xf>
    <xf numFmtId="3" fontId="0" fillId="4" borderId="0" xfId="0" applyNumberFormat="1" applyFill="1" applyAlignment="1">
      <alignment horizontal="center"/>
    </xf>
    <xf numFmtId="0" fontId="55"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0" fillId="0" borderId="0" xfId="0"/>
    <xf numFmtId="0" fontId="0" fillId="4" borderId="0" xfId="0" applyFont="1" applyFill="1" applyAlignment="1">
      <alignment horizontal="center" vertical="center"/>
    </xf>
    <xf numFmtId="3" fontId="0" fillId="0" borderId="0" xfId="0" applyNumberFormat="1" applyFill="1" applyBorder="1"/>
    <xf numFmtId="10" fontId="0" fillId="0" borderId="0" xfId="0" applyNumberFormat="1"/>
    <xf numFmtId="0" fontId="54" fillId="0" borderId="0" xfId="0" applyFont="1" applyFill="1" applyAlignment="1">
      <alignment vertical="center"/>
    </xf>
    <xf numFmtId="0" fontId="54" fillId="0" borderId="0" xfId="0" applyFont="1" applyFill="1" applyAlignment="1">
      <alignment horizontal="center" vertical="center"/>
    </xf>
    <xf numFmtId="3" fontId="54" fillId="0" borderId="0" xfId="0" applyNumberFormat="1" applyFont="1" applyFill="1" applyAlignment="1">
      <alignment horizontal="center" vertical="center"/>
    </xf>
    <xf numFmtId="0" fontId="54" fillId="0" borderId="0" xfId="0" applyFont="1" applyFill="1" applyBorder="1" applyAlignment="1">
      <alignment horizontal="left" vertical="center"/>
    </xf>
    <xf numFmtId="0" fontId="54" fillId="0" borderId="0" xfId="0" applyFont="1" applyFill="1" applyBorder="1" applyAlignment="1">
      <alignment horizontal="center" vertical="center"/>
    </xf>
    <xf numFmtId="3" fontId="54" fillId="0" borderId="0" xfId="0" applyNumberFormat="1" applyFont="1" applyFill="1" applyBorder="1" applyAlignment="1">
      <alignment horizontal="center" vertical="center"/>
    </xf>
    <xf numFmtId="0" fontId="54" fillId="0" borderId="0" xfId="0" applyFont="1" applyFill="1" applyBorder="1" applyAlignment="1">
      <alignment vertical="center"/>
    </xf>
    <xf numFmtId="165" fontId="0" fillId="0" borderId="0" xfId="2" applyNumberFormat="1" applyFont="1"/>
    <xf numFmtId="0" fontId="0" fillId="0" borderId="0" xfId="0"/>
    <xf numFmtId="0" fontId="28" fillId="0" borderId="0" xfId="0" applyFont="1" applyFill="1" applyAlignment="1">
      <alignment horizontal="center"/>
    </xf>
    <xf numFmtId="0" fontId="29" fillId="4" borderId="0" xfId="0" applyFont="1" applyFill="1" applyAlignment="1">
      <alignment vertical="center" wrapText="1"/>
    </xf>
    <xf numFmtId="3" fontId="29" fillId="4" borderId="0" xfId="0" applyNumberFormat="1" applyFont="1" applyFill="1" applyAlignment="1">
      <alignment horizontal="center" vertical="center" wrapText="1"/>
    </xf>
    <xf numFmtId="0" fontId="0" fillId="4" borderId="0" xfId="0" applyFont="1" applyFill="1" applyAlignment="1">
      <alignment vertical="center" wrapText="1"/>
    </xf>
    <xf numFmtId="3" fontId="0" fillId="4" borderId="0" xfId="0" applyNumberFormat="1" applyFont="1" applyFill="1" applyAlignment="1">
      <alignment horizontal="center" vertical="center" wrapText="1"/>
    </xf>
    <xf numFmtId="0" fontId="0" fillId="0" borderId="0" xfId="0" applyAlignment="1">
      <alignment horizontal="right"/>
    </xf>
    <xf numFmtId="0" fontId="6" fillId="0" borderId="0" xfId="0" applyFont="1" applyAlignment="1">
      <alignment horizontal="left" vertical="center" wrapText="1"/>
    </xf>
    <xf numFmtId="0" fontId="17" fillId="0" borderId="1" xfId="0" applyFont="1" applyBorder="1" applyAlignment="1">
      <alignment horizontal="left" vertical="center"/>
    </xf>
    <xf numFmtId="0" fontId="0" fillId="4" borderId="0" xfId="0" applyFont="1" applyFill="1"/>
    <xf numFmtId="0" fontId="48" fillId="2" borderId="2" xfId="0" applyFont="1" applyFill="1" applyBorder="1" applyAlignment="1">
      <alignment vertical="center"/>
    </xf>
    <xf numFmtId="167" fontId="17" fillId="0" borderId="1" xfId="0" applyNumberFormat="1" applyFont="1" applyBorder="1" applyAlignment="1">
      <alignment horizontal="right" vertical="center"/>
    </xf>
    <xf numFmtId="167" fontId="17" fillId="3" borderId="1" xfId="0" applyNumberFormat="1" applyFont="1" applyFill="1" applyBorder="1" applyAlignment="1">
      <alignment horizontal="right" vertical="center"/>
    </xf>
    <xf numFmtId="0" fontId="17" fillId="0" borderId="2" xfId="0" applyFont="1" applyBorder="1" applyAlignment="1">
      <alignment vertical="center"/>
    </xf>
    <xf numFmtId="167" fontId="48" fillId="0" borderId="1" xfId="0" applyNumberFormat="1" applyFont="1" applyBorder="1" applyAlignment="1">
      <alignment horizontal="right" vertical="center"/>
    </xf>
    <xf numFmtId="0" fontId="17" fillId="0" borderId="1" xfId="0" applyNumberFormat="1" applyFont="1" applyBorder="1" applyAlignment="1">
      <alignment horizontal="right" vertical="center"/>
    </xf>
    <xf numFmtId="0" fontId="17" fillId="3" borderId="1" xfId="0" applyNumberFormat="1" applyFont="1" applyFill="1" applyBorder="1" applyAlignment="1">
      <alignment horizontal="right" vertical="center" wrapText="1"/>
    </xf>
    <xf numFmtId="0" fontId="17" fillId="3" borderId="1" xfId="0" applyNumberFormat="1" applyFont="1" applyFill="1" applyBorder="1" applyAlignment="1">
      <alignment horizontal="right" vertical="center"/>
    </xf>
    <xf numFmtId="164" fontId="24" fillId="0" borderId="0" xfId="0" applyNumberFormat="1" applyFont="1" applyBorder="1" applyAlignment="1">
      <alignment horizontal="center" vertical="center" wrapText="1"/>
    </xf>
    <xf numFmtId="0" fontId="17" fillId="4" borderId="20" xfId="0" applyFont="1" applyFill="1" applyBorder="1" applyAlignment="1">
      <alignment horizontal="center"/>
    </xf>
    <xf numFmtId="0" fontId="17" fillId="5" borderId="20" xfId="0" applyFont="1" applyFill="1" applyBorder="1" applyAlignment="1">
      <alignment horizontal="center"/>
    </xf>
    <xf numFmtId="0" fontId="17" fillId="5" borderId="22" xfId="0" applyFont="1" applyFill="1" applyBorder="1"/>
    <xf numFmtId="0" fontId="0" fillId="4" borderId="0" xfId="0" applyFill="1" applyBorder="1" applyAlignment="1">
      <alignment horizontal="center"/>
    </xf>
    <xf numFmtId="0" fontId="0" fillId="5" borderId="0" xfId="0" applyFill="1" applyBorder="1" applyAlignment="1">
      <alignment horizontal="center"/>
    </xf>
    <xf numFmtId="0" fontId="0" fillId="4" borderId="23" xfId="0" applyFill="1" applyBorder="1" applyAlignment="1">
      <alignment horizontal="center"/>
    </xf>
    <xf numFmtId="0" fontId="0" fillId="5" borderId="22" xfId="0" applyFill="1" applyBorder="1" applyAlignment="1">
      <alignment horizontal="left"/>
    </xf>
    <xf numFmtId="3" fontId="0" fillId="4" borderId="0" xfId="0" applyNumberFormat="1" applyFill="1" applyBorder="1" applyAlignment="1">
      <alignment horizontal="center"/>
    </xf>
    <xf numFmtId="3" fontId="0" fillId="5" borderId="0" xfId="0" applyNumberFormat="1" applyFill="1" applyBorder="1" applyAlignment="1">
      <alignment horizontal="center"/>
    </xf>
    <xf numFmtId="0" fontId="17" fillId="4" borderId="17" xfId="0" applyFont="1" applyFill="1" applyBorder="1" applyAlignment="1">
      <alignment horizontal="center" vertical="center"/>
    </xf>
    <xf numFmtId="0" fontId="0" fillId="5" borderId="16" xfId="0" applyFill="1" applyBorder="1"/>
    <xf numFmtId="3" fontId="0" fillId="4" borderId="24" xfId="0" applyNumberFormat="1" applyFill="1" applyBorder="1" applyAlignment="1">
      <alignment horizontal="center" vertical="center"/>
    </xf>
    <xf numFmtId="3" fontId="0" fillId="5" borderId="24" xfId="0" applyNumberFormat="1" applyFill="1" applyBorder="1" applyAlignment="1">
      <alignment horizontal="center" vertical="center"/>
    </xf>
    <xf numFmtId="0" fontId="0" fillId="5" borderId="22" xfId="0" applyFill="1" applyBorder="1"/>
    <xf numFmtId="3" fontId="0" fillId="4" borderId="0" xfId="0" applyNumberFormat="1" applyFill="1" applyBorder="1" applyAlignment="1">
      <alignment horizontal="center" vertical="center"/>
    </xf>
    <xf numFmtId="3" fontId="0" fillId="5" borderId="0" xfId="0" applyNumberFormat="1" applyFill="1" applyBorder="1" applyAlignment="1">
      <alignment horizontal="center" vertical="center"/>
    </xf>
    <xf numFmtId="0" fontId="17" fillId="5" borderId="26" xfId="0" applyFont="1" applyFill="1" applyBorder="1"/>
    <xf numFmtId="3" fontId="17" fillId="4" borderId="17" xfId="0" applyNumberFormat="1" applyFont="1" applyFill="1" applyBorder="1" applyAlignment="1">
      <alignment horizontal="center" vertical="center"/>
    </xf>
    <xf numFmtId="3" fontId="17" fillId="5" borderId="17" xfId="0" applyNumberFormat="1" applyFont="1" applyFill="1" applyBorder="1" applyAlignment="1">
      <alignment horizontal="center" vertical="center"/>
    </xf>
    <xf numFmtId="0" fontId="0" fillId="4" borderId="18" xfId="0" applyFill="1" applyBorder="1" applyAlignment="1">
      <alignment horizontal="center" vertical="center"/>
    </xf>
    <xf numFmtId="3" fontId="0" fillId="5" borderId="20" xfId="0" applyNumberFormat="1" applyFill="1" applyBorder="1" applyAlignment="1">
      <alignment horizontal="center"/>
    </xf>
    <xf numFmtId="0" fontId="52" fillId="5" borderId="27" xfId="0" applyFont="1" applyFill="1" applyBorder="1" applyAlignment="1">
      <alignment horizontal="left"/>
    </xf>
    <xf numFmtId="0" fontId="52" fillId="5" borderId="20" xfId="0" applyFont="1" applyFill="1" applyBorder="1" applyAlignment="1">
      <alignment horizontal="left"/>
    </xf>
    <xf numFmtId="0" fontId="52" fillId="5" borderId="28" xfId="0" applyFont="1" applyFill="1" applyBorder="1" applyAlignment="1">
      <alignment horizontal="left"/>
    </xf>
    <xf numFmtId="0" fontId="0" fillId="0" borderId="0" xfId="0"/>
    <xf numFmtId="3" fontId="48" fillId="5" borderId="2" xfId="0" applyNumberFormat="1" applyFont="1" applyFill="1" applyBorder="1" applyAlignment="1">
      <alignment horizontal="center" vertical="center"/>
    </xf>
    <xf numFmtId="164" fontId="0" fillId="0" borderId="0" xfId="0" applyNumberFormat="1"/>
    <xf numFmtId="3" fontId="0" fillId="0" borderId="0" xfId="0" applyNumberFormat="1" applyFont="1" applyBorder="1" applyAlignment="1">
      <alignment horizontal="right" vertical="center"/>
    </xf>
    <xf numFmtId="3" fontId="0" fillId="0" borderId="0" xfId="0" applyNumberFormat="1" applyFont="1" applyFill="1" applyBorder="1" applyAlignment="1">
      <alignment horizontal="right" vertical="center"/>
    </xf>
    <xf numFmtId="4" fontId="0" fillId="0" borderId="0" xfId="0" applyNumberFormat="1" applyFont="1" applyBorder="1" applyAlignment="1">
      <alignment horizontal="right" vertical="center"/>
    </xf>
    <xf numFmtId="4" fontId="0" fillId="0" borderId="0" xfId="0" applyNumberFormat="1"/>
    <xf numFmtId="0" fontId="0" fillId="4" borderId="2" xfId="0" applyFill="1" applyBorder="1" applyAlignment="1">
      <alignment horizontal="center"/>
    </xf>
    <xf numFmtId="0" fontId="66" fillId="0" borderId="0" xfId="0" applyFont="1" applyAlignment="1"/>
    <xf numFmtId="0" fontId="0" fillId="0" borderId="0" xfId="0" applyBorder="1"/>
    <xf numFmtId="0" fontId="44" fillId="0" borderId="0" xfId="0" applyFont="1" applyAlignment="1">
      <alignment vertical="center"/>
    </xf>
    <xf numFmtId="0" fontId="45" fillId="5" borderId="0" xfId="0" applyFont="1" applyFill="1" applyBorder="1" applyAlignment="1">
      <alignment horizontal="center" vertical="center"/>
    </xf>
    <xf numFmtId="0" fontId="45" fillId="5" borderId="2" xfId="0" applyFont="1" applyFill="1" applyBorder="1" applyAlignment="1">
      <alignment horizontal="center" vertical="center"/>
    </xf>
    <xf numFmtId="0" fontId="45" fillId="4" borderId="2" xfId="0" applyFont="1" applyFill="1" applyBorder="1" applyAlignment="1">
      <alignment horizontal="center" vertical="center" wrapText="1"/>
    </xf>
    <xf numFmtId="0" fontId="17" fillId="2" borderId="22" xfId="0" applyFont="1" applyFill="1" applyBorder="1" applyAlignment="1">
      <alignment vertical="center"/>
    </xf>
    <xf numFmtId="0" fontId="0" fillId="2" borderId="22" xfId="0" applyFont="1" applyFill="1" applyBorder="1" applyAlignment="1">
      <alignment vertical="center"/>
    </xf>
    <xf numFmtId="0" fontId="17" fillId="3" borderId="0" xfId="0" applyFont="1" applyFill="1" applyBorder="1" applyAlignment="1">
      <alignment horizontal="center" vertical="center"/>
    </xf>
    <xf numFmtId="0" fontId="17" fillId="3" borderId="23" xfId="0" applyFont="1" applyFill="1" applyBorder="1" applyAlignment="1">
      <alignment vertical="center"/>
    </xf>
    <xf numFmtId="0" fontId="0" fillId="3" borderId="0" xfId="0" applyFont="1" applyFill="1" applyBorder="1" applyAlignment="1">
      <alignment horizontal="center" vertical="center"/>
    </xf>
    <xf numFmtId="0" fontId="17" fillId="3" borderId="17" xfId="0" applyFont="1" applyFill="1" applyBorder="1" applyAlignment="1">
      <alignment horizontal="center" vertical="center"/>
    </xf>
    <xf numFmtId="0" fontId="0" fillId="2" borderId="19" xfId="0" applyFont="1" applyFill="1" applyBorder="1" applyAlignment="1">
      <alignment vertical="center"/>
    </xf>
    <xf numFmtId="0" fontId="0" fillId="3" borderId="20" xfId="0" applyFont="1" applyFill="1" applyBorder="1" applyAlignment="1">
      <alignment horizontal="center" vertical="center"/>
    </xf>
    <xf numFmtId="0" fontId="43" fillId="0" borderId="0" xfId="0" applyFont="1" applyBorder="1" applyAlignment="1">
      <alignment horizontal="center" vertical="center"/>
    </xf>
    <xf numFmtId="0" fontId="0" fillId="0" borderId="0" xfId="0"/>
    <xf numFmtId="0" fontId="17" fillId="5" borderId="0" xfId="0" applyFont="1" applyFill="1" applyBorder="1" applyAlignment="1">
      <alignment vertical="center"/>
    </xf>
    <xf numFmtId="0" fontId="17" fillId="5" borderId="0" xfId="0" applyFont="1" applyFill="1" applyBorder="1" applyAlignment="1">
      <alignment horizontal="right" vertical="center"/>
    </xf>
    <xf numFmtId="0" fontId="64" fillId="5" borderId="0" xfId="3" applyFont="1" applyFill="1" applyBorder="1" applyAlignment="1">
      <alignment horizontal="center" vertical="center" wrapText="1"/>
    </xf>
    <xf numFmtId="0" fontId="0" fillId="5" borderId="0" xfId="0" applyFont="1" applyFill="1" applyBorder="1" applyAlignment="1">
      <alignment horizontal="center" vertical="center"/>
    </xf>
    <xf numFmtId="0" fontId="64" fillId="5" borderId="20" xfId="3" applyFont="1" applyFill="1" applyBorder="1" applyAlignment="1">
      <alignment horizontal="center" vertical="center" wrapText="1"/>
    </xf>
    <xf numFmtId="3" fontId="45" fillId="4" borderId="5" xfId="0" applyNumberFormat="1" applyFont="1" applyFill="1" applyBorder="1" applyAlignment="1">
      <alignment horizontal="center" vertical="center"/>
    </xf>
    <xf numFmtId="0" fontId="0" fillId="0" borderId="0" xfId="0" applyBorder="1" applyAlignment="1">
      <alignment horizontal="center"/>
    </xf>
    <xf numFmtId="0" fontId="17" fillId="5" borderId="1" xfId="0" applyFont="1" applyFill="1" applyBorder="1" applyAlignment="1">
      <alignment horizontal="center" vertical="center"/>
    </xf>
    <xf numFmtId="3" fontId="45" fillId="5" borderId="0" xfId="0" applyNumberFormat="1" applyFont="1" applyFill="1" applyAlignment="1">
      <alignment horizontal="center" vertical="center"/>
    </xf>
    <xf numFmtId="3" fontId="45" fillId="5" borderId="0" xfId="0" applyNumberFormat="1" applyFont="1" applyFill="1" applyAlignment="1">
      <alignment horizontal="center" vertical="center" wrapText="1"/>
    </xf>
    <xf numFmtId="0" fontId="45" fillId="5" borderId="0" xfId="0" applyFont="1" applyFill="1" applyAlignment="1">
      <alignment horizontal="center" vertical="center"/>
    </xf>
    <xf numFmtId="0" fontId="45" fillId="5" borderId="0" xfId="0" applyFont="1" applyFill="1" applyAlignment="1">
      <alignment horizontal="center" vertical="center" wrapText="1"/>
    </xf>
    <xf numFmtId="3" fontId="45" fillId="5" borderId="2" xfId="0" applyNumberFormat="1" applyFont="1" applyFill="1" applyBorder="1" applyAlignment="1">
      <alignment horizontal="center" vertical="center"/>
    </xf>
    <xf numFmtId="3" fontId="48" fillId="5" borderId="2" xfId="0" applyNumberFormat="1" applyFont="1" applyFill="1" applyBorder="1" applyAlignment="1">
      <alignment horizontal="center" vertical="center" wrapText="1"/>
    </xf>
    <xf numFmtId="0" fontId="17" fillId="4" borderId="1" xfId="0" applyFont="1" applyFill="1" applyBorder="1" applyAlignment="1">
      <alignment horizontal="center" vertical="center"/>
    </xf>
    <xf numFmtId="3" fontId="45" fillId="4" borderId="0" xfId="0" applyNumberFormat="1" applyFont="1" applyFill="1" applyAlignment="1">
      <alignment horizontal="center" vertical="center"/>
    </xf>
    <xf numFmtId="3" fontId="45" fillId="4" borderId="2" xfId="0" applyNumberFormat="1" applyFont="1" applyFill="1" applyBorder="1" applyAlignment="1">
      <alignment horizontal="center" vertical="center"/>
    </xf>
    <xf numFmtId="3" fontId="0" fillId="4" borderId="2" xfId="0" applyNumberFormat="1" applyFill="1" applyBorder="1" applyAlignment="1">
      <alignment horizontal="center"/>
    </xf>
    <xf numFmtId="3" fontId="48" fillId="4" borderId="2" xfId="0" applyNumberFormat="1" applyFont="1" applyFill="1" applyBorder="1" applyAlignment="1">
      <alignment horizontal="center" vertical="center"/>
    </xf>
    <xf numFmtId="0" fontId="17" fillId="4" borderId="1" xfId="0" applyFont="1" applyFill="1" applyBorder="1" applyAlignment="1">
      <alignment horizontal="center"/>
    </xf>
    <xf numFmtId="3" fontId="29" fillId="5" borderId="0" xfId="0" applyNumberFormat="1" applyFont="1" applyFill="1" applyAlignment="1">
      <alignment horizontal="center" vertical="center" wrapText="1"/>
    </xf>
    <xf numFmtId="165" fontId="0" fillId="0" borderId="0" xfId="2" applyNumberFormat="1" applyFont="1" applyFill="1"/>
    <xf numFmtId="0" fontId="29" fillId="0" borderId="0" xfId="0" applyFont="1"/>
    <xf numFmtId="0" fontId="50" fillId="0" borderId="0" xfId="0" applyFont="1" applyAlignment="1">
      <alignment horizontal="left" vertical="top"/>
    </xf>
    <xf numFmtId="0" fontId="0" fillId="0" borderId="0" xfId="0" applyFont="1" applyAlignment="1">
      <alignment horizontal="center" vertical="top"/>
    </xf>
    <xf numFmtId="0" fontId="0" fillId="0" borderId="0" xfId="0" applyFont="1" applyAlignment="1">
      <alignment vertical="top"/>
    </xf>
    <xf numFmtId="0" fontId="0" fillId="0" borderId="0" xfId="0" applyAlignment="1">
      <alignment horizontal="center" vertical="top"/>
    </xf>
    <xf numFmtId="3" fontId="56" fillId="0" borderId="0" xfId="0" applyNumberFormat="1" applyFont="1" applyFill="1" applyBorder="1" applyAlignment="1">
      <alignment horizontal="right" vertical="top" wrapText="1"/>
    </xf>
    <xf numFmtId="0" fontId="0" fillId="0" borderId="0" xfId="0" applyFill="1" applyAlignment="1">
      <alignment vertical="top"/>
    </xf>
    <xf numFmtId="0" fontId="68" fillId="0" borderId="0" xfId="0" applyFont="1" applyFill="1" applyBorder="1" applyAlignment="1">
      <alignment vertical="top" wrapText="1"/>
    </xf>
    <xf numFmtId="0" fontId="69" fillId="0" borderId="0" xfId="0" applyFont="1" applyFill="1" applyBorder="1" applyAlignment="1">
      <alignment vertical="top"/>
    </xf>
    <xf numFmtId="0" fontId="68" fillId="0" borderId="0" xfId="0" applyFont="1" applyFill="1" applyBorder="1" applyAlignment="1">
      <alignment vertical="top"/>
    </xf>
    <xf numFmtId="0" fontId="67" fillId="0" borderId="0" xfId="0" applyFont="1" applyFill="1" applyBorder="1" applyAlignment="1">
      <alignment vertical="top"/>
    </xf>
    <xf numFmtId="0" fontId="69" fillId="0" borderId="0" xfId="0" applyFont="1" applyFill="1" applyBorder="1" applyAlignment="1">
      <alignment vertical="top" wrapText="1"/>
    </xf>
    <xf numFmtId="0" fontId="67" fillId="0" borderId="0" xfId="0" applyFont="1" applyFill="1" applyBorder="1" applyAlignment="1">
      <alignment horizontal="center" vertical="top" wrapText="1"/>
    </xf>
    <xf numFmtId="0" fontId="67" fillId="0" borderId="0" xfId="0" applyFont="1" applyFill="1" applyBorder="1" applyAlignment="1">
      <alignment horizontal="right" vertical="top" wrapText="1"/>
    </xf>
    <xf numFmtId="0" fontId="67" fillId="0" borderId="0" xfId="0" applyFont="1" applyFill="1" applyBorder="1" applyAlignment="1">
      <alignment horizontal="left" vertical="top" wrapText="1"/>
    </xf>
    <xf numFmtId="0" fontId="68" fillId="0" borderId="0" xfId="0" applyFont="1" applyFill="1" applyBorder="1" applyAlignment="1">
      <alignment horizontal="center" vertical="top" wrapText="1"/>
    </xf>
    <xf numFmtId="0" fontId="67" fillId="0" borderId="0" xfId="0" applyFont="1" applyFill="1" applyBorder="1" applyAlignment="1">
      <alignment horizontal="right" vertical="top"/>
    </xf>
    <xf numFmtId="0" fontId="67" fillId="0" borderId="0" xfId="0" quotePrefix="1" applyFont="1" applyFill="1" applyBorder="1" applyAlignment="1">
      <alignment horizontal="right" vertical="top" wrapText="1"/>
    </xf>
    <xf numFmtId="0" fontId="68" fillId="0" borderId="0" xfId="0" applyFont="1" applyFill="1" applyBorder="1" applyAlignment="1">
      <alignment horizontal="left" vertical="top" wrapText="1"/>
    </xf>
    <xf numFmtId="0" fontId="67" fillId="0" borderId="0" xfId="0" applyFont="1" applyFill="1" applyBorder="1" applyAlignment="1">
      <alignment vertical="top" wrapText="1"/>
    </xf>
    <xf numFmtId="0" fontId="68" fillId="0" borderId="0" xfId="0" applyFont="1" applyFill="1" applyBorder="1" applyAlignment="1">
      <alignment horizontal="right" vertical="top" wrapText="1"/>
    </xf>
    <xf numFmtId="0" fontId="69" fillId="0" borderId="0" xfId="0" applyFont="1" applyFill="1" applyBorder="1" applyAlignment="1">
      <alignment horizontal="right" vertical="top" wrapText="1"/>
    </xf>
    <xf numFmtId="0" fontId="68" fillId="0" borderId="0" xfId="0" quotePrefix="1" applyFont="1" applyFill="1" applyBorder="1" applyAlignment="1">
      <alignment horizontal="right" vertical="top" wrapText="1"/>
    </xf>
    <xf numFmtId="3" fontId="67" fillId="0" borderId="0" xfId="0" applyNumberFormat="1" applyFont="1" applyFill="1" applyBorder="1" applyAlignment="1">
      <alignment horizontal="right" vertical="top" wrapText="1"/>
    </xf>
    <xf numFmtId="3" fontId="68" fillId="0" borderId="0" xfId="0" applyNumberFormat="1" applyFont="1" applyFill="1" applyBorder="1" applyAlignment="1">
      <alignment horizontal="right" vertical="top"/>
    </xf>
    <xf numFmtId="0" fontId="67" fillId="0" borderId="0" xfId="0" applyFont="1" applyFill="1" applyBorder="1" applyAlignment="1">
      <alignment horizontal="left" vertical="top"/>
    </xf>
    <xf numFmtId="0" fontId="68" fillId="0" borderId="0" xfId="0" applyFont="1" applyFill="1" applyBorder="1" applyAlignment="1">
      <alignment horizontal="left" vertical="top"/>
    </xf>
    <xf numFmtId="0" fontId="70" fillId="0" borderId="0" xfId="0" applyFont="1" applyFill="1" applyBorder="1" applyAlignment="1">
      <alignment horizontal="left" vertical="top" wrapText="1"/>
    </xf>
    <xf numFmtId="0" fontId="69" fillId="0" borderId="0" xfId="0" applyFont="1" applyFill="1" applyBorder="1" applyAlignment="1">
      <alignment horizontal="left" vertical="top" wrapText="1"/>
    </xf>
    <xf numFmtId="0" fontId="0" fillId="0" borderId="0" xfId="0" applyFont="1" applyAlignment="1">
      <alignment horizontal="left" vertical="top"/>
    </xf>
    <xf numFmtId="0" fontId="30" fillId="0" borderId="0" xfId="0" applyFont="1" applyFill="1"/>
    <xf numFmtId="0" fontId="51" fillId="0" borderId="0" xfId="0" applyFont="1" applyFill="1" applyAlignment="1">
      <alignment horizontal="center" vertical="center"/>
    </xf>
    <xf numFmtId="0" fontId="63" fillId="0" borderId="32" xfId="0" applyFont="1" applyFill="1" applyBorder="1"/>
    <xf numFmtId="0" fontId="0" fillId="0" borderId="32" xfId="0" applyFill="1" applyBorder="1"/>
    <xf numFmtId="165" fontId="0" fillId="0" borderId="32" xfId="2" applyNumberFormat="1" applyFont="1" applyFill="1" applyBorder="1"/>
    <xf numFmtId="0" fontId="0" fillId="0" borderId="0" xfId="0"/>
    <xf numFmtId="0" fontId="0" fillId="0" borderId="0" xfId="0"/>
    <xf numFmtId="0" fontId="76" fillId="0" borderId="0" xfId="0" applyFont="1"/>
    <xf numFmtId="3" fontId="45" fillId="4" borderId="0" xfId="0" applyNumberFormat="1" applyFont="1" applyFill="1" applyAlignment="1">
      <alignment horizontal="center" vertical="center" wrapText="1"/>
    </xf>
    <xf numFmtId="3" fontId="45" fillId="5" borderId="3" xfId="0" applyNumberFormat="1" applyFont="1" applyFill="1" applyBorder="1" applyAlignment="1">
      <alignment horizontal="center" vertical="center" wrapText="1"/>
    </xf>
    <xf numFmtId="0" fontId="45" fillId="4" borderId="0" xfId="0" applyFont="1" applyFill="1" applyBorder="1" applyAlignment="1">
      <alignment horizontal="center" vertical="center" wrapText="1"/>
    </xf>
    <xf numFmtId="0" fontId="77" fillId="0" borderId="0" xfId="0" applyFont="1" applyFill="1" applyBorder="1" applyAlignment="1">
      <alignment horizontal="center" vertical="center"/>
    </xf>
    <xf numFmtId="3" fontId="48" fillId="4" borderId="2" xfId="0" applyNumberFormat="1" applyFont="1" applyFill="1" applyBorder="1" applyAlignment="1">
      <alignment horizontal="center" vertical="center" wrapText="1"/>
    </xf>
    <xf numFmtId="0" fontId="0" fillId="0" borderId="0" xfId="0"/>
    <xf numFmtId="0" fontId="47" fillId="0" borderId="0" xfId="0" applyFont="1" applyAlignment="1">
      <alignment horizontal="center"/>
    </xf>
    <xf numFmtId="2" fontId="0" fillId="0" borderId="0" xfId="0" applyNumberFormat="1"/>
    <xf numFmtId="0" fontId="0" fillId="0" borderId="0" xfId="0" applyBorder="1" applyAlignment="1">
      <alignment horizontal="left" vertical="top"/>
    </xf>
    <xf numFmtId="0" fontId="17" fillId="8" borderId="0" xfId="7" applyFont="1" applyBorder="1" applyAlignment="1">
      <alignment horizontal="center" vertical="top"/>
    </xf>
    <xf numFmtId="0" fontId="71" fillId="6" borderId="0" xfId="5" applyBorder="1" applyAlignment="1">
      <alignment horizontal="center" vertical="top"/>
    </xf>
    <xf numFmtId="0" fontId="17" fillId="0" borderId="0" xfId="7" applyFont="1" applyFill="1" applyBorder="1" applyAlignment="1">
      <alignment horizontal="center" vertical="top"/>
    </xf>
    <xf numFmtId="0" fontId="71" fillId="0" borderId="0" xfId="5" applyFill="1" applyBorder="1" applyAlignment="1">
      <alignment horizontal="center" vertical="top"/>
    </xf>
    <xf numFmtId="0" fontId="31" fillId="0" borderId="0" xfId="0" applyFont="1" applyBorder="1" applyAlignment="1">
      <alignment horizontal="left" vertical="top"/>
    </xf>
    <xf numFmtId="0" fontId="0" fillId="0" borderId="0" xfId="0" applyNumberFormat="1" applyBorder="1" applyAlignment="1">
      <alignment vertical="top"/>
    </xf>
    <xf numFmtId="0" fontId="17" fillId="10" borderId="0" xfId="0" applyNumberFormat="1" applyFont="1" applyFill="1" applyBorder="1" applyAlignment="1">
      <alignment vertical="top"/>
    </xf>
    <xf numFmtId="0" fontId="17" fillId="0" borderId="0" xfId="6" applyFont="1" applyFill="1" applyBorder="1" applyAlignment="1">
      <alignment horizontal="left" vertical="top"/>
    </xf>
    <xf numFmtId="0" fontId="17" fillId="0" borderId="0" xfId="6" applyNumberFormat="1" applyFont="1" applyFill="1" applyBorder="1" applyAlignment="1">
      <alignment vertical="top"/>
    </xf>
    <xf numFmtId="0" fontId="31" fillId="0" borderId="0" xfId="6" applyFont="1" applyFill="1" applyBorder="1" applyAlignment="1">
      <alignment horizontal="left" vertical="top"/>
    </xf>
    <xf numFmtId="0" fontId="31" fillId="0" borderId="0" xfId="6" applyNumberFormat="1" applyFont="1" applyFill="1" applyBorder="1" applyAlignment="1">
      <alignment vertical="top"/>
    </xf>
    <xf numFmtId="0" fontId="17" fillId="0" borderId="0" xfId="7" applyNumberFormat="1" applyFont="1" applyFill="1" applyBorder="1" applyAlignment="1">
      <alignment vertical="top"/>
    </xf>
    <xf numFmtId="0" fontId="72" fillId="0" borderId="0" xfId="7" applyFont="1" applyFill="1" applyBorder="1" applyAlignment="1">
      <alignment horizontal="left" vertical="top"/>
    </xf>
    <xf numFmtId="0" fontId="50" fillId="12" borderId="0" xfId="7" applyNumberFormat="1" applyFont="1" applyFill="1" applyBorder="1" applyAlignment="1">
      <alignment vertical="top"/>
    </xf>
    <xf numFmtId="0" fontId="73" fillId="9" borderId="0" xfId="8" applyNumberFormat="1" applyFont="1" applyBorder="1" applyAlignment="1">
      <alignment vertical="top"/>
    </xf>
    <xf numFmtId="0" fontId="0" fillId="0" borderId="0" xfId="0" applyBorder="1" applyAlignment="1">
      <alignment vertical="top"/>
    </xf>
    <xf numFmtId="0" fontId="17" fillId="0" borderId="0" xfId="0" applyFont="1" applyBorder="1" applyAlignment="1">
      <alignment horizontal="left" vertical="top"/>
    </xf>
    <xf numFmtId="0" fontId="17" fillId="7" borderId="0" xfId="6" applyFont="1" applyBorder="1" applyAlignment="1">
      <alignment horizontal="left" vertical="top"/>
    </xf>
    <xf numFmtId="0" fontId="17" fillId="7" borderId="0" xfId="6" applyNumberFormat="1" applyFont="1" applyBorder="1" applyAlignment="1">
      <alignment vertical="top"/>
    </xf>
    <xf numFmtId="0" fontId="50" fillId="12" borderId="0" xfId="0" applyFont="1" applyFill="1" applyBorder="1" applyAlignment="1">
      <alignment horizontal="left" vertical="top" wrapText="1"/>
    </xf>
    <xf numFmtId="0" fontId="74" fillId="0" borderId="0" xfId="8" applyFont="1" applyFill="1" applyBorder="1" applyAlignment="1">
      <alignment horizontal="left" vertical="top"/>
    </xf>
    <xf numFmtId="0" fontId="74" fillId="0" borderId="0" xfId="8" applyNumberFormat="1" applyFont="1" applyFill="1" applyBorder="1" applyAlignment="1">
      <alignment vertical="top"/>
    </xf>
    <xf numFmtId="0" fontId="49" fillId="0" borderId="0" xfId="0" applyFont="1" applyAlignment="1">
      <alignment vertical="center"/>
    </xf>
    <xf numFmtId="0" fontId="0" fillId="0" borderId="0" xfId="0"/>
    <xf numFmtId="3" fontId="0" fillId="4" borderId="0" xfId="0" applyNumberFormat="1" applyFont="1" applyFill="1" applyAlignment="1">
      <alignment horizontal="center" vertical="center"/>
    </xf>
    <xf numFmtId="0" fontId="0" fillId="0" borderId="0" xfId="0"/>
    <xf numFmtId="164" fontId="78" fillId="4" borderId="0" xfId="0" applyNumberFormat="1" applyFont="1" applyFill="1" applyBorder="1" applyAlignment="1">
      <alignment horizontal="center"/>
    </xf>
    <xf numFmtId="164" fontId="78" fillId="5" borderId="0" xfId="0" applyNumberFormat="1" applyFont="1" applyFill="1" applyBorder="1" applyAlignment="1">
      <alignment horizontal="center"/>
    </xf>
    <xf numFmtId="164" fontId="78" fillId="4" borderId="0" xfId="0" applyNumberFormat="1" applyFont="1" applyFill="1" applyAlignment="1">
      <alignment horizontal="center" vertical="center"/>
    </xf>
    <xf numFmtId="164" fontId="79" fillId="4" borderId="0" xfId="0" applyNumberFormat="1" applyFont="1" applyFill="1" applyAlignment="1">
      <alignment horizontal="center" vertical="center"/>
    </xf>
    <xf numFmtId="164" fontId="79" fillId="5" borderId="0" xfId="0" applyNumberFormat="1" applyFont="1" applyFill="1" applyBorder="1" applyAlignment="1">
      <alignment horizontal="center" vertical="center"/>
    </xf>
    <xf numFmtId="0" fontId="78" fillId="3" borderId="0" xfId="0" applyFont="1" applyFill="1" applyAlignment="1">
      <alignment horizontal="center" vertical="center"/>
    </xf>
    <xf numFmtId="10" fontId="78" fillId="4" borderId="23" xfId="2" applyNumberFormat="1" applyFont="1" applyFill="1" applyBorder="1" applyAlignment="1">
      <alignment horizontal="center"/>
    </xf>
    <xf numFmtId="10" fontId="78" fillId="3" borderId="23" xfId="0" applyNumberFormat="1" applyFont="1" applyFill="1" applyBorder="1" applyAlignment="1">
      <alignment horizontal="center" vertical="center"/>
    </xf>
    <xf numFmtId="10" fontId="78" fillId="3" borderId="21" xfId="0" applyNumberFormat="1" applyFont="1" applyFill="1" applyBorder="1" applyAlignment="1">
      <alignment horizontal="center" vertical="center"/>
    </xf>
    <xf numFmtId="0" fontId="52" fillId="4" borderId="17" xfId="0" applyFont="1" applyFill="1" applyBorder="1" applyAlignment="1">
      <alignment horizontal="center" vertical="center"/>
    </xf>
    <xf numFmtId="165" fontId="78" fillId="4" borderId="24" xfId="2" applyNumberFormat="1" applyFont="1" applyFill="1" applyBorder="1" applyAlignment="1">
      <alignment horizontal="center" vertical="center"/>
    </xf>
    <xf numFmtId="165" fontId="78" fillId="4" borderId="0" xfId="2" applyNumberFormat="1" applyFont="1" applyFill="1" applyBorder="1" applyAlignment="1">
      <alignment horizontal="center" vertical="center"/>
    </xf>
    <xf numFmtId="0" fontId="52" fillId="4" borderId="18" xfId="0" applyFont="1" applyFill="1" applyBorder="1" applyAlignment="1">
      <alignment horizontal="center" vertical="center"/>
    </xf>
    <xf numFmtId="165" fontId="78" fillId="5" borderId="24" xfId="2" applyNumberFormat="1" applyFont="1" applyFill="1" applyBorder="1" applyAlignment="1">
      <alignment horizontal="center" vertical="center"/>
    </xf>
    <xf numFmtId="165" fontId="78" fillId="5" borderId="0" xfId="2" applyNumberFormat="1" applyFont="1" applyFill="1" applyBorder="1" applyAlignment="1">
      <alignment horizontal="center" vertical="center"/>
    </xf>
    <xf numFmtId="0" fontId="52" fillId="4" borderId="21" xfId="0" applyFont="1" applyFill="1" applyBorder="1" applyAlignment="1">
      <alignment horizontal="center"/>
    </xf>
    <xf numFmtId="0" fontId="52" fillId="3" borderId="18" xfId="0" applyFont="1" applyFill="1" applyBorder="1" applyAlignment="1">
      <alignment horizontal="center" vertical="center"/>
    </xf>
    <xf numFmtId="0" fontId="80" fillId="2" borderId="1" xfId="0" applyFont="1" applyFill="1" applyBorder="1" applyAlignment="1">
      <alignment horizontal="center" vertical="center"/>
    </xf>
    <xf numFmtId="0" fontId="17" fillId="0" borderId="0" xfId="0" applyFont="1" applyFill="1" applyBorder="1" applyAlignment="1">
      <alignment horizontal="left" vertical="top"/>
    </xf>
    <xf numFmtId="0" fontId="17" fillId="0" borderId="0" xfId="0" applyNumberFormat="1" applyFont="1" applyFill="1" applyBorder="1" applyAlignment="1">
      <alignment vertical="top"/>
    </xf>
    <xf numFmtId="0" fontId="24" fillId="0" borderId="0" xfId="0" applyFont="1" applyFill="1" applyAlignment="1">
      <alignment horizontal="center" vertical="center"/>
    </xf>
    <xf numFmtId="0" fontId="0" fillId="0" borderId="0" xfId="0"/>
    <xf numFmtId="0" fontId="24" fillId="0" borderId="0" xfId="0" applyFont="1" applyAlignment="1">
      <alignment vertical="top" wrapText="1"/>
    </xf>
    <xf numFmtId="0" fontId="45" fillId="0" borderId="0" xfId="0" applyFont="1" applyFill="1" applyBorder="1" applyAlignment="1">
      <alignment horizontal="center" vertical="center" wrapText="1"/>
    </xf>
    <xf numFmtId="164" fontId="79" fillId="0" borderId="0" xfId="0" applyNumberFormat="1" applyFont="1" applyFill="1" applyBorder="1" applyAlignment="1">
      <alignment horizontal="center" vertical="center" wrapText="1"/>
    </xf>
    <xf numFmtId="164" fontId="81" fillId="0" borderId="0" xfId="0" applyNumberFormat="1" applyFont="1" applyFill="1" applyBorder="1" applyAlignment="1">
      <alignment horizontal="center" vertical="center" wrapText="1"/>
    </xf>
    <xf numFmtId="0" fontId="66" fillId="0" borderId="0" xfId="0" applyFont="1" applyAlignment="1">
      <alignment vertical="center"/>
    </xf>
    <xf numFmtId="0" fontId="7" fillId="0" borderId="0" xfId="0" applyFont="1" applyFill="1" applyBorder="1" applyAlignment="1">
      <alignment horizontal="center" vertical="center"/>
    </xf>
    <xf numFmtId="3" fontId="0" fillId="0" borderId="0" xfId="0" applyNumberFormat="1" applyFill="1" applyBorder="1" applyAlignment="1">
      <alignment horizontal="center"/>
    </xf>
    <xf numFmtId="0" fontId="1" fillId="0" borderId="0" xfId="0" applyFont="1" applyFill="1" applyBorder="1" applyAlignment="1">
      <alignment vertical="center"/>
    </xf>
    <xf numFmtId="0" fontId="18" fillId="0" borderId="0" xfId="0" applyFont="1"/>
    <xf numFmtId="49" fontId="0" fillId="0" borderId="0" xfId="0" applyNumberFormat="1"/>
    <xf numFmtId="0" fontId="0" fillId="0" borderId="0" xfId="0"/>
    <xf numFmtId="0" fontId="58" fillId="0" borderId="0" xfId="0" applyFont="1"/>
    <xf numFmtId="0" fontId="39" fillId="0" borderId="0" xfId="0" applyFont="1"/>
    <xf numFmtId="0" fontId="39" fillId="0" borderId="0" xfId="0" applyFont="1" applyAlignment="1">
      <alignment vertical="center"/>
    </xf>
    <xf numFmtId="0" fontId="39" fillId="0" borderId="0" xfId="0" applyFont="1" applyFill="1" applyAlignment="1">
      <alignment vertical="center"/>
    </xf>
    <xf numFmtId="0" fontId="32" fillId="0" borderId="0" xfId="0" applyFont="1" applyFill="1" applyAlignment="1">
      <alignment vertical="center"/>
    </xf>
    <xf numFmtId="0" fontId="32" fillId="0" borderId="0" xfId="0" applyFont="1" applyFill="1"/>
    <xf numFmtId="0" fontId="49" fillId="0" borderId="0" xfId="0" applyFont="1" applyAlignment="1"/>
    <xf numFmtId="0" fontId="59" fillId="0" borderId="0" xfId="0" applyFont="1" applyFill="1" applyAlignment="1">
      <alignment vertical="center"/>
    </xf>
    <xf numFmtId="0" fontId="0" fillId="0" borderId="0" xfId="0"/>
    <xf numFmtId="0" fontId="0" fillId="5" borderId="0" xfId="0" applyFill="1" applyAlignment="1">
      <alignment horizontal="center"/>
    </xf>
    <xf numFmtId="3" fontId="0" fillId="5" borderId="0" xfId="0" applyNumberFormat="1" applyFill="1" applyAlignment="1">
      <alignment horizontal="center"/>
    </xf>
    <xf numFmtId="0" fontId="0" fillId="4" borderId="0" xfId="0" applyFont="1" applyFill="1" applyBorder="1" applyAlignment="1">
      <alignment horizontal="center" vertical="center"/>
    </xf>
    <xf numFmtId="0" fontId="84" fillId="0" borderId="1" xfId="0" applyFont="1" applyFill="1" applyBorder="1" applyAlignment="1">
      <alignment vertical="center" wrapText="1"/>
    </xf>
    <xf numFmtId="164" fontId="79" fillId="4" borderId="0" xfId="0" applyNumberFormat="1" applyFont="1" applyFill="1" applyBorder="1" applyAlignment="1">
      <alignment horizontal="center" vertical="center"/>
    </xf>
    <xf numFmtId="3" fontId="45" fillId="4" borderId="3"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3" fontId="45" fillId="4" borderId="2" xfId="0" applyNumberFormat="1" applyFont="1" applyFill="1" applyBorder="1" applyAlignment="1">
      <alignment horizontal="center" vertical="center" wrapText="1"/>
    </xf>
    <xf numFmtId="3" fontId="0" fillId="5" borderId="2" xfId="0" applyNumberFormat="1" applyFill="1" applyBorder="1" applyAlignment="1">
      <alignment horizontal="center"/>
    </xf>
    <xf numFmtId="0" fontId="17" fillId="5" borderId="1" xfId="0" applyFont="1" applyFill="1" applyBorder="1" applyAlignment="1">
      <alignment horizontal="center"/>
    </xf>
    <xf numFmtId="0" fontId="0" fillId="5" borderId="2" xfId="0" applyFill="1" applyBorder="1" applyAlignment="1">
      <alignment horizontal="center"/>
    </xf>
    <xf numFmtId="167" fontId="0" fillId="5" borderId="0" xfId="0" applyNumberFormat="1" applyFont="1" applyFill="1" applyBorder="1" applyAlignment="1">
      <alignment horizontal="right" vertical="center" wrapText="1"/>
    </xf>
    <xf numFmtId="167" fontId="0" fillId="3" borderId="0" xfId="0" applyNumberFormat="1" applyFont="1" applyFill="1" applyBorder="1" applyAlignment="1">
      <alignment horizontal="right" vertical="center" wrapText="1"/>
    </xf>
    <xf numFmtId="167" fontId="17" fillId="5" borderId="1" xfId="0" applyNumberFormat="1" applyFont="1" applyFill="1" applyBorder="1" applyAlignment="1">
      <alignment horizontal="right" vertical="center" wrapText="1"/>
    </xf>
    <xf numFmtId="0" fontId="17" fillId="4" borderId="1" xfId="0" applyNumberFormat="1" applyFont="1" applyFill="1" applyBorder="1" applyAlignment="1">
      <alignment horizontal="right" vertical="center"/>
    </xf>
    <xf numFmtId="167" fontId="0" fillId="4" borderId="0" xfId="0" applyNumberFormat="1" applyFont="1" applyFill="1" applyBorder="1" applyAlignment="1">
      <alignment horizontal="right" vertical="center" wrapText="1"/>
    </xf>
    <xf numFmtId="167" fontId="17" fillId="4" borderId="1" xfId="0" applyNumberFormat="1" applyFont="1" applyFill="1" applyBorder="1" applyAlignment="1">
      <alignment horizontal="right" vertical="center" wrapText="1"/>
    </xf>
    <xf numFmtId="167" fontId="48" fillId="4" borderId="1" xfId="0" applyNumberFormat="1" applyFont="1" applyFill="1" applyBorder="1" applyAlignment="1">
      <alignment horizontal="right" vertical="center"/>
    </xf>
    <xf numFmtId="0" fontId="0" fillId="0" borderId="0" xfId="0"/>
    <xf numFmtId="3" fontId="29" fillId="4" borderId="0" xfId="0" applyNumberFormat="1" applyFont="1" applyFill="1" applyBorder="1" applyAlignment="1">
      <alignment horizontal="center" vertical="center" wrapText="1"/>
    </xf>
    <xf numFmtId="0" fontId="39" fillId="0" borderId="0" xfId="0" applyFont="1" applyFill="1"/>
    <xf numFmtId="0" fontId="0" fillId="0" borderId="0" xfId="0"/>
    <xf numFmtId="10" fontId="78" fillId="4" borderId="23" xfId="2" quotePrefix="1" applyNumberFormat="1" applyFont="1" applyFill="1" applyBorder="1" applyAlignment="1">
      <alignment horizontal="center"/>
    </xf>
    <xf numFmtId="0" fontId="17" fillId="2" borderId="19" xfId="0" applyFont="1" applyFill="1" applyBorder="1" applyAlignment="1">
      <alignment vertical="center"/>
    </xf>
    <xf numFmtId="3" fontId="65" fillId="5" borderId="20" xfId="3" applyNumberFormat="1" applyFont="1" applyFill="1" applyBorder="1" applyAlignment="1">
      <alignment horizontal="center" vertical="center" wrapText="1"/>
    </xf>
    <xf numFmtId="3" fontId="17" fillId="3" borderId="20" xfId="0" applyNumberFormat="1" applyFont="1" applyFill="1" applyBorder="1" applyAlignment="1">
      <alignment horizontal="center" vertical="center"/>
    </xf>
    <xf numFmtId="10" fontId="52" fillId="3" borderId="21" xfId="0" applyNumberFormat="1" applyFont="1" applyFill="1" applyBorder="1" applyAlignment="1">
      <alignment horizontal="center" vertical="center"/>
    </xf>
    <xf numFmtId="165" fontId="78" fillId="5" borderId="20" xfId="2" applyNumberFormat="1" applyFont="1" applyFill="1" applyBorder="1" applyAlignment="1">
      <alignment horizontal="center" vertical="center"/>
    </xf>
    <xf numFmtId="0" fontId="0" fillId="0" borderId="0" xfId="0"/>
    <xf numFmtId="0" fontId="85" fillId="0" borderId="0" xfId="0" applyFont="1" applyAlignment="1">
      <alignment vertical="center"/>
    </xf>
    <xf numFmtId="0" fontId="86" fillId="0" borderId="0" xfId="0" applyFont="1" applyAlignment="1">
      <alignment vertical="center"/>
    </xf>
    <xf numFmtId="0" fontId="29" fillId="0" borderId="0" xfId="0" applyFont="1" applyFill="1"/>
    <xf numFmtId="0" fontId="85" fillId="3" borderId="0" xfId="0" applyFont="1" applyFill="1" applyAlignment="1">
      <alignment vertical="center"/>
    </xf>
    <xf numFmtId="0" fontId="85" fillId="4" borderId="0" xfId="0" applyFont="1" applyFill="1" applyBorder="1" applyAlignment="1">
      <alignment horizontal="left" vertical="center"/>
    </xf>
    <xf numFmtId="0" fontId="85" fillId="0" borderId="0" xfId="0" applyFont="1" applyFill="1" applyAlignment="1">
      <alignment vertical="center"/>
    </xf>
    <xf numFmtId="0" fontId="85" fillId="4" borderId="0" xfId="0" applyFont="1" applyFill="1" applyAlignment="1">
      <alignment vertical="center"/>
    </xf>
    <xf numFmtId="0" fontId="29" fillId="4" borderId="0" xfId="0" applyFont="1" applyFill="1"/>
    <xf numFmtId="0" fontId="29" fillId="0" borderId="0" xfId="0" applyFont="1" applyFill="1" applyAlignment="1">
      <alignment vertical="center"/>
    </xf>
    <xf numFmtId="0" fontId="85" fillId="4" borderId="0" xfId="0" applyFont="1" applyFill="1" applyBorder="1" applyAlignment="1">
      <alignment vertical="center"/>
    </xf>
    <xf numFmtId="0" fontId="85" fillId="0" borderId="0" xfId="0" applyFont="1" applyFill="1" applyBorder="1" applyAlignment="1">
      <alignment vertical="center"/>
    </xf>
    <xf numFmtId="0" fontId="29" fillId="4" borderId="0" xfId="0" applyFont="1" applyFill="1" applyAlignment="1">
      <alignment horizontal="center" vertical="center" wrapText="1"/>
    </xf>
    <xf numFmtId="0" fontId="87" fillId="0" borderId="1" xfId="0" applyFont="1" applyFill="1" applyBorder="1" applyAlignment="1">
      <alignment vertical="center"/>
    </xf>
    <xf numFmtId="10" fontId="14" fillId="0" borderId="0" xfId="0" applyNumberFormat="1" applyFont="1" applyAlignment="1">
      <alignment vertical="center"/>
    </xf>
    <xf numFmtId="0" fontId="0" fillId="0" borderId="0" xfId="0" applyFont="1" applyFill="1" applyBorder="1" applyAlignment="1">
      <alignment horizontal="left" vertical="top"/>
    </xf>
    <xf numFmtId="3" fontId="45" fillId="4" borderId="0" xfId="0" applyNumberFormat="1" applyFont="1" applyFill="1" applyBorder="1" applyAlignment="1">
      <alignment horizontal="center" vertical="center"/>
    </xf>
    <xf numFmtId="3" fontId="45" fillId="5" borderId="0" xfId="0" applyNumberFormat="1" applyFont="1" applyFill="1" applyBorder="1" applyAlignment="1">
      <alignment horizontal="center" vertical="center"/>
    </xf>
    <xf numFmtId="3" fontId="45" fillId="4" borderId="0" xfId="0" applyNumberFormat="1" applyFont="1" applyFill="1" applyBorder="1" applyAlignment="1">
      <alignment horizontal="center" vertical="center" wrapText="1"/>
    </xf>
    <xf numFmtId="165" fontId="88" fillId="5" borderId="27" xfId="2" applyNumberFormat="1" applyFont="1" applyFill="1" applyBorder="1" applyAlignment="1">
      <alignment horizontal="center"/>
    </xf>
    <xf numFmtId="0" fontId="29" fillId="5" borderId="27" xfId="0" applyFont="1" applyFill="1" applyBorder="1"/>
    <xf numFmtId="165" fontId="88" fillId="5" borderId="20" xfId="2" applyNumberFormat="1" applyFont="1" applyFill="1" applyBorder="1" applyAlignment="1">
      <alignment horizontal="center"/>
    </xf>
    <xf numFmtId="0" fontId="88" fillId="5" borderId="20" xfId="0" applyFont="1" applyFill="1" applyBorder="1"/>
    <xf numFmtId="2" fontId="88" fillId="5" borderId="27" xfId="2" applyNumberFormat="1" applyFont="1" applyFill="1" applyBorder="1" applyAlignment="1">
      <alignment horizontal="center"/>
    </xf>
    <xf numFmtId="2" fontId="88" fillId="5" borderId="20" xfId="2" applyNumberFormat="1" applyFont="1" applyFill="1" applyBorder="1" applyAlignment="1">
      <alignment horizontal="center"/>
    </xf>
    <xf numFmtId="2" fontId="88" fillId="5" borderId="24" xfId="2" applyNumberFormat="1" applyFont="1" applyFill="1" applyBorder="1" applyAlignment="1">
      <alignment horizontal="center"/>
    </xf>
    <xf numFmtId="165" fontId="88" fillId="5" borderId="24" xfId="2" applyNumberFormat="1" applyFont="1" applyFill="1" applyBorder="1" applyAlignment="1">
      <alignment horizontal="center"/>
    </xf>
    <xf numFmtId="165" fontId="88" fillId="5" borderId="28" xfId="2" applyNumberFormat="1" applyFont="1" applyFill="1" applyBorder="1" applyAlignment="1">
      <alignment horizontal="center"/>
    </xf>
    <xf numFmtId="2" fontId="88" fillId="5" borderId="28" xfId="2" applyNumberFormat="1" applyFont="1" applyFill="1" applyBorder="1" applyAlignment="1">
      <alignment horizontal="center"/>
    </xf>
    <xf numFmtId="0" fontId="0" fillId="0" borderId="0" xfId="0" applyNumberFormat="1" applyFont="1" applyBorder="1" applyAlignment="1">
      <alignment vertical="top"/>
    </xf>
    <xf numFmtId="0" fontId="0" fillId="0" borderId="0" xfId="0" applyNumberFormat="1" applyFill="1" applyBorder="1" applyAlignment="1">
      <alignment vertical="top"/>
    </xf>
    <xf numFmtId="0" fontId="0" fillId="0" borderId="0" xfId="0"/>
    <xf numFmtId="0" fontId="0" fillId="0" borderId="0" xfId="0"/>
    <xf numFmtId="3" fontId="29" fillId="4" borderId="0" xfId="0" applyNumberFormat="1" applyFont="1" applyFill="1" applyAlignment="1">
      <alignment horizontal="right" vertical="center" wrapText="1"/>
    </xf>
    <xf numFmtId="0" fontId="0" fillId="5" borderId="0" xfId="0" applyFont="1" applyFill="1" applyBorder="1"/>
    <xf numFmtId="0" fontId="17" fillId="5" borderId="0" xfId="0" applyFont="1" applyFill="1" applyBorder="1" applyAlignment="1"/>
    <xf numFmtId="0" fontId="0" fillId="4" borderId="0" xfId="0" applyFont="1" applyFill="1" applyBorder="1"/>
    <xf numFmtId="0" fontId="0" fillId="0" borderId="0" xfId="0"/>
    <xf numFmtId="49" fontId="29" fillId="4" borderId="0" xfId="0" applyNumberFormat="1" applyFont="1" applyFill="1" applyAlignment="1">
      <alignment horizontal="right" vertical="center"/>
    </xf>
    <xf numFmtId="49" fontId="29" fillId="5" borderId="0" xfId="0" applyNumberFormat="1" applyFont="1" applyFill="1" applyBorder="1" applyAlignment="1">
      <alignment horizontal="right"/>
    </xf>
    <xf numFmtId="49" fontId="29" fillId="5" borderId="0" xfId="0" applyNumberFormat="1" applyFont="1" applyFill="1" applyAlignment="1">
      <alignment horizontal="right" vertical="center"/>
    </xf>
    <xf numFmtId="0" fontId="29" fillId="4" borderId="0" xfId="0" applyFont="1" applyFill="1" applyAlignment="1">
      <alignment horizontal="right" vertical="center"/>
    </xf>
    <xf numFmtId="0" fontId="29" fillId="5" borderId="0" xfId="0" applyFont="1" applyFill="1" applyAlignment="1">
      <alignment horizontal="right" vertical="center"/>
    </xf>
    <xf numFmtId="0" fontId="29" fillId="4" borderId="0" xfId="0" applyNumberFormat="1" applyFont="1" applyFill="1" applyAlignment="1">
      <alignment horizontal="right" vertical="center"/>
    </xf>
    <xf numFmtId="0" fontId="29" fillId="5" borderId="0" xfId="0" applyNumberFormat="1" applyFont="1" applyFill="1" applyAlignment="1">
      <alignment horizontal="right" vertical="center"/>
    </xf>
    <xf numFmtId="0" fontId="0" fillId="0" borderId="0" xfId="0"/>
    <xf numFmtId="0" fontId="64" fillId="0" borderId="0" xfId="10" applyFont="1" applyFill="1" applyBorder="1" applyAlignment="1">
      <alignment wrapText="1"/>
    </xf>
    <xf numFmtId="3" fontId="0" fillId="0" borderId="0" xfId="0" applyNumberFormat="1" applyFont="1"/>
    <xf numFmtId="0" fontId="29" fillId="0" borderId="0" xfId="0" applyFont="1" applyAlignment="1">
      <alignment vertical="center"/>
    </xf>
    <xf numFmtId="0" fontId="18" fillId="0" borderId="0" xfId="0" applyFont="1" applyFill="1"/>
    <xf numFmtId="0" fontId="44" fillId="0" borderId="0" xfId="0" applyFont="1" applyFill="1" applyAlignment="1">
      <alignment vertical="center"/>
    </xf>
    <xf numFmtId="0" fontId="47" fillId="0" borderId="0" xfId="0" applyFont="1" applyFill="1" applyAlignment="1">
      <alignment horizontal="center" vertical="center"/>
    </xf>
    <xf numFmtId="0" fontId="47" fillId="0" borderId="0" xfId="0" applyFont="1" applyFill="1" applyAlignment="1">
      <alignment horizontal="center"/>
    </xf>
    <xf numFmtId="0" fontId="82" fillId="0" borderId="0" xfId="0" applyFont="1" applyFill="1" applyBorder="1"/>
    <xf numFmtId="0" fontId="0" fillId="0" borderId="0" xfId="0"/>
    <xf numFmtId="167" fontId="17" fillId="4" borderId="1" xfId="0" applyNumberFormat="1" applyFont="1" applyFill="1" applyBorder="1"/>
    <xf numFmtId="0" fontId="17" fillId="5" borderId="45" xfId="0" applyNumberFormat="1" applyFont="1" applyFill="1" applyBorder="1" applyAlignment="1">
      <alignment horizontal="right" vertical="center" wrapText="1"/>
    </xf>
    <xf numFmtId="0" fontId="45" fillId="2" borderId="0" xfId="0" applyFont="1" applyFill="1" applyBorder="1" applyAlignment="1">
      <alignment vertical="center"/>
    </xf>
    <xf numFmtId="167" fontId="0" fillId="3" borderId="0" xfId="0" applyNumberFormat="1" applyFont="1" applyFill="1" applyBorder="1" applyAlignment="1">
      <alignment horizontal="right" vertical="center"/>
    </xf>
    <xf numFmtId="167" fontId="0" fillId="0" borderId="0" xfId="0" applyNumberFormat="1" applyBorder="1" applyAlignment="1">
      <alignment horizontal="right"/>
    </xf>
    <xf numFmtId="167" fontId="0" fillId="4" borderId="0" xfId="0" applyNumberFormat="1" applyFill="1" applyBorder="1"/>
    <xf numFmtId="167" fontId="0" fillId="5" borderId="5" xfId="0" applyNumberFormat="1" applyFont="1" applyFill="1" applyBorder="1"/>
    <xf numFmtId="167" fontId="17" fillId="5" borderId="45" xfId="0" applyNumberFormat="1" applyFont="1" applyFill="1" applyBorder="1"/>
    <xf numFmtId="0" fontId="2" fillId="0" borderId="0" xfId="0" applyFont="1" applyBorder="1" applyAlignment="1">
      <alignment vertical="center"/>
    </xf>
    <xf numFmtId="167" fontId="45" fillId="3" borderId="0" xfId="0" applyNumberFormat="1" applyFont="1" applyFill="1" applyBorder="1" applyAlignment="1">
      <alignment horizontal="right" vertical="center"/>
    </xf>
    <xf numFmtId="167" fontId="45" fillId="4" borderId="0" xfId="0" applyNumberFormat="1" applyFont="1" applyFill="1" applyBorder="1" applyAlignment="1">
      <alignment horizontal="right" vertical="center"/>
    </xf>
    <xf numFmtId="167" fontId="0" fillId="5" borderId="5" xfId="0" applyNumberFormat="1" applyFont="1" applyFill="1" applyBorder="1" applyAlignment="1">
      <alignment vertical="center"/>
    </xf>
    <xf numFmtId="0" fontId="2" fillId="0" borderId="3" xfId="0" applyFont="1" applyBorder="1" applyAlignment="1">
      <alignment vertical="center"/>
    </xf>
    <xf numFmtId="0" fontId="0" fillId="0" borderId="3" xfId="0" applyBorder="1"/>
    <xf numFmtId="0" fontId="11" fillId="0" borderId="2" xfId="0" applyFont="1" applyBorder="1" applyAlignment="1">
      <alignment horizontal="center" vertical="center"/>
    </xf>
    <xf numFmtId="0" fontId="11" fillId="0" borderId="2" xfId="0" applyFont="1" applyBorder="1" applyAlignment="1">
      <alignment vertical="center"/>
    </xf>
    <xf numFmtId="0" fontId="0" fillId="0" borderId="0" xfId="0"/>
    <xf numFmtId="0" fontId="0" fillId="4" borderId="0" xfId="0" applyFont="1" applyFill="1" applyAlignment="1">
      <alignment vertical="center"/>
    </xf>
    <xf numFmtId="0" fontId="0" fillId="4" borderId="0" xfId="0" applyFont="1" applyFill="1" applyBorder="1" applyAlignment="1">
      <alignment vertical="center"/>
    </xf>
    <xf numFmtId="3" fontId="75" fillId="12" borderId="0" xfId="0" applyNumberFormat="1" applyFont="1" applyFill="1" applyBorder="1" applyAlignment="1">
      <alignment vertical="top" wrapText="1"/>
    </xf>
    <xf numFmtId="0" fontId="0" fillId="0" borderId="0" xfId="0" quotePrefix="1" applyAlignment="1">
      <alignment horizontal="right" vertical="top"/>
    </xf>
    <xf numFmtId="0" fontId="50" fillId="12" borderId="0" xfId="7" quotePrefix="1" applyNumberFormat="1" applyFont="1" applyFill="1" applyBorder="1" applyAlignment="1">
      <alignment horizontal="right" vertical="top"/>
    </xf>
    <xf numFmtId="0" fontId="17" fillId="0" borderId="0" xfId="0" applyFont="1"/>
    <xf numFmtId="0" fontId="0" fillId="0" borderId="0" xfId="0"/>
    <xf numFmtId="0" fontId="45" fillId="5" borderId="0" xfId="0" applyFont="1" applyFill="1" applyBorder="1" applyAlignment="1">
      <alignment horizontal="center" vertical="center" wrapText="1"/>
    </xf>
    <xf numFmtId="0" fontId="47" fillId="0" borderId="0" xfId="0" applyFont="1" applyAlignment="1">
      <alignment horizontal="center" vertical="center"/>
    </xf>
    <xf numFmtId="0" fontId="24" fillId="0" borderId="0" xfId="0" applyFont="1" applyAlignment="1">
      <alignment horizontal="left" vertical="center"/>
    </xf>
    <xf numFmtId="0" fontId="59" fillId="5" borderId="0" xfId="0" applyFont="1" applyFill="1" applyBorder="1" applyAlignment="1">
      <alignment horizontal="center" vertical="center" wrapText="1"/>
    </xf>
    <xf numFmtId="3" fontId="59" fillId="5" borderId="0" xfId="0" applyNumberFormat="1" applyFont="1" applyFill="1" applyBorder="1" applyAlignment="1">
      <alignment horizontal="center" vertical="center"/>
    </xf>
    <xf numFmtId="3" fontId="32" fillId="5" borderId="0" xfId="0" applyNumberFormat="1" applyFont="1" applyFill="1" applyBorder="1" applyAlignment="1">
      <alignment horizontal="center"/>
    </xf>
    <xf numFmtId="164" fontId="32" fillId="5" borderId="0" xfId="0" applyNumberFormat="1" applyFont="1" applyFill="1" applyBorder="1" applyAlignment="1">
      <alignment horizontal="center"/>
    </xf>
    <xf numFmtId="0" fontId="32" fillId="5" borderId="0" xfId="0" applyFont="1" applyFill="1" applyBorder="1"/>
    <xf numFmtId="164" fontId="32" fillId="5" borderId="0" xfId="0" applyNumberFormat="1" applyFont="1" applyFill="1" applyBorder="1"/>
    <xf numFmtId="0" fontId="0" fillId="0" borderId="0" xfId="0"/>
    <xf numFmtId="10" fontId="85" fillId="0" borderId="0" xfId="2" applyNumberFormat="1" applyFont="1" applyAlignment="1">
      <alignment horizontal="right" vertical="center"/>
    </xf>
    <xf numFmtId="10" fontId="85" fillId="4" borderId="0" xfId="2" applyNumberFormat="1" applyFont="1" applyFill="1" applyAlignment="1">
      <alignment horizontal="right" vertical="center"/>
    </xf>
    <xf numFmtId="3" fontId="6" fillId="0" borderId="0" xfId="0" applyNumberFormat="1" applyFont="1" applyAlignment="1">
      <alignment horizontal="left" vertical="center" wrapText="1"/>
    </xf>
    <xf numFmtId="167" fontId="45" fillId="5" borderId="0" xfId="0" applyNumberFormat="1" applyFont="1" applyFill="1" applyBorder="1" applyAlignment="1">
      <alignment horizontal="right" vertical="center"/>
    </xf>
    <xf numFmtId="0" fontId="0" fillId="5" borderId="0" xfId="0" applyFont="1" applyFill="1" applyBorder="1" applyAlignment="1">
      <alignment vertical="center"/>
    </xf>
    <xf numFmtId="0" fontId="0" fillId="5" borderId="2" xfId="0" applyFont="1" applyFill="1" applyBorder="1" applyAlignment="1">
      <alignment vertical="center"/>
    </xf>
    <xf numFmtId="167" fontId="0" fillId="5" borderId="0" xfId="0" applyNumberFormat="1" applyFont="1" applyFill="1" applyBorder="1" applyAlignment="1">
      <alignment horizontal="right" vertical="center"/>
    </xf>
    <xf numFmtId="167" fontId="29" fillId="4" borderId="0" xfId="0" applyNumberFormat="1" applyFont="1" applyFill="1" applyAlignment="1">
      <alignment vertical="center" wrapText="1"/>
    </xf>
    <xf numFmtId="3" fontId="29" fillId="5" borderId="0" xfId="0" applyNumberFormat="1" applyFont="1" applyFill="1" applyAlignment="1">
      <alignment horizontal="right" vertical="center" wrapText="1"/>
    </xf>
    <xf numFmtId="0" fontId="0" fillId="5" borderId="0" xfId="0" applyFont="1" applyFill="1" applyAlignment="1">
      <alignment horizontal="right" vertical="center" wrapText="1"/>
    </xf>
    <xf numFmtId="0" fontId="17" fillId="0" borderId="0" xfId="0" applyFont="1" applyAlignment="1">
      <alignment vertical="top"/>
    </xf>
    <xf numFmtId="10" fontId="54" fillId="0" borderId="0" xfId="0" applyNumberFormat="1" applyFont="1" applyFill="1" applyAlignment="1">
      <alignment vertical="center"/>
    </xf>
    <xf numFmtId="0" fontId="17" fillId="4" borderId="0" xfId="0" applyFont="1" applyFill="1" applyAlignment="1">
      <alignment vertical="center"/>
    </xf>
    <xf numFmtId="3" fontId="65" fillId="5" borderId="0" xfId="3" applyNumberFormat="1" applyFont="1" applyFill="1" applyBorder="1" applyAlignment="1">
      <alignment horizontal="center" vertical="center" wrapText="1"/>
    </xf>
    <xf numFmtId="0" fontId="17" fillId="0" borderId="0" xfId="0" applyFont="1" applyAlignment="1">
      <alignment horizontal="right"/>
    </xf>
    <xf numFmtId="167" fontId="0" fillId="0" borderId="0" xfId="0" applyNumberFormat="1"/>
    <xf numFmtId="3" fontId="65" fillId="5" borderId="0" xfId="3" applyNumberFormat="1" applyFont="1" applyFill="1" applyBorder="1" applyAlignment="1">
      <alignment horizontal="center" wrapText="1"/>
    </xf>
    <xf numFmtId="3" fontId="65" fillId="5" borderId="20" xfId="3" applyNumberFormat="1" applyFont="1" applyFill="1" applyBorder="1" applyAlignment="1">
      <alignment horizontal="center" wrapText="1"/>
    </xf>
    <xf numFmtId="0" fontId="49" fillId="0" borderId="0" xfId="0" applyFont="1" applyFill="1" applyAlignment="1">
      <alignment vertical="center"/>
    </xf>
    <xf numFmtId="0" fontId="0" fillId="0" borderId="0" xfId="0" applyFill="1"/>
    <xf numFmtId="0" fontId="63" fillId="0" borderId="0" xfId="0" applyFont="1" applyFill="1"/>
    <xf numFmtId="165" fontId="78" fillId="4" borderId="25" xfId="2" applyNumberFormat="1" applyFont="1" applyFill="1" applyBorder="1" applyAlignment="1">
      <alignment horizontal="center" vertical="center"/>
    </xf>
    <xf numFmtId="10" fontId="87" fillId="0" borderId="1" xfId="2" applyNumberFormat="1" applyFont="1" applyBorder="1" applyAlignment="1">
      <alignment horizontal="right" vertical="center"/>
    </xf>
    <xf numFmtId="0" fontId="29" fillId="0" borderId="0" xfId="0" applyFont="1" applyAlignment="1">
      <alignment horizontal="center" vertical="center" wrapText="1"/>
    </xf>
    <xf numFmtId="0" fontId="29" fillId="3" borderId="0" xfId="0" applyFont="1" applyFill="1" applyAlignment="1">
      <alignment vertical="center" wrapText="1"/>
    </xf>
    <xf numFmtId="0" fontId="29" fillId="3" borderId="0" xfId="0" applyFont="1" applyFill="1" applyAlignment="1">
      <alignment horizontal="center" vertical="center" wrapText="1"/>
    </xf>
    <xf numFmtId="0" fontId="29" fillId="3" borderId="0" xfId="0" applyFont="1" applyFill="1"/>
    <xf numFmtId="0" fontId="29" fillId="0" borderId="0" xfId="0" applyFont="1" applyFill="1" applyAlignment="1">
      <alignment horizontal="center"/>
    </xf>
    <xf numFmtId="0" fontId="90" fillId="4" borderId="0" xfId="0" applyFont="1" applyFill="1" applyBorder="1" applyAlignment="1">
      <alignment horizontal="center" vertical="center" wrapText="1"/>
    </xf>
    <xf numFmtId="0" fontId="30" fillId="0" borderId="0" xfId="0" applyFont="1" applyFill="1" applyAlignment="1">
      <alignment vertical="center" wrapText="1"/>
    </xf>
    <xf numFmtId="0" fontId="30" fillId="0" borderId="0" xfId="0" applyFont="1" applyFill="1" applyAlignment="1">
      <alignment horizontal="center" vertical="center" wrapText="1"/>
    </xf>
    <xf numFmtId="0" fontId="30" fillId="4" borderId="0" xfId="0" applyFont="1" applyFill="1" applyAlignment="1">
      <alignment horizontal="center" vertical="center" wrapText="1"/>
    </xf>
    <xf numFmtId="0" fontId="29" fillId="4"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4" borderId="0" xfId="0" applyFont="1" applyFill="1" applyBorder="1" applyAlignment="1">
      <alignment vertical="center" wrapText="1"/>
    </xf>
    <xf numFmtId="165" fontId="78" fillId="4" borderId="23" xfId="2" applyNumberFormat="1" applyFont="1" applyFill="1" applyBorder="1" applyAlignment="1">
      <alignment horizontal="center" vertical="center"/>
    </xf>
    <xf numFmtId="165" fontId="78" fillId="4" borderId="21" xfId="2" applyNumberFormat="1" applyFont="1" applyFill="1" applyBorder="1" applyAlignment="1">
      <alignment horizontal="center" vertical="center"/>
    </xf>
    <xf numFmtId="0" fontId="0" fillId="0" borderId="22" xfId="0" applyFill="1" applyBorder="1"/>
    <xf numFmtId="3" fontId="0" fillId="0" borderId="46" xfId="0" applyNumberFormat="1" applyFill="1" applyBorder="1" applyAlignment="1">
      <alignment horizontal="center" vertical="center"/>
    </xf>
    <xf numFmtId="3" fontId="0" fillId="0" borderId="47" xfId="0" applyNumberFormat="1" applyFill="1" applyBorder="1" applyAlignment="1">
      <alignment horizontal="center" vertical="center"/>
    </xf>
    <xf numFmtId="3" fontId="0" fillId="0" borderId="48" xfId="0" applyNumberFormat="1" applyFill="1" applyBorder="1" applyAlignment="1">
      <alignment horizontal="center" vertical="center"/>
    </xf>
    <xf numFmtId="0" fontId="0" fillId="0" borderId="0" xfId="0"/>
    <xf numFmtId="0" fontId="0" fillId="0" borderId="0" xfId="0"/>
    <xf numFmtId="3" fontId="17" fillId="4" borderId="3" xfId="0" applyNumberFormat="1" applyFont="1" applyFill="1" applyBorder="1" applyAlignment="1">
      <alignment horizontal="center" vertical="center"/>
    </xf>
    <xf numFmtId="3" fontId="17" fillId="4" borderId="2" xfId="0" applyNumberFormat="1" applyFont="1" applyFill="1" applyBorder="1" applyAlignment="1">
      <alignment horizontal="center" vertical="center"/>
    </xf>
    <xf numFmtId="3" fontId="0" fillId="5" borderId="0" xfId="0" applyNumberFormat="1" applyFont="1" applyFill="1" applyBorder="1" applyAlignment="1">
      <alignment horizontal="center" vertical="center"/>
    </xf>
    <xf numFmtId="3" fontId="48" fillId="5" borderId="0" xfId="0" applyNumberFormat="1" applyFont="1" applyFill="1" applyBorder="1" applyAlignment="1">
      <alignment horizontal="center" vertical="center"/>
    </xf>
    <xf numFmtId="3" fontId="17" fillId="5" borderId="0" xfId="0" applyNumberFormat="1" applyFont="1" applyFill="1" applyBorder="1" applyAlignment="1">
      <alignment horizontal="center" vertical="center"/>
    </xf>
    <xf numFmtId="3" fontId="17" fillId="0" borderId="49" xfId="0" applyNumberFormat="1" applyFont="1" applyBorder="1" applyAlignment="1">
      <alignment horizontal="center"/>
    </xf>
    <xf numFmtId="164" fontId="79" fillId="3" borderId="0" xfId="0" applyNumberFormat="1" applyFont="1" applyFill="1" applyAlignment="1">
      <alignment horizontal="center" vertical="center"/>
    </xf>
    <xf numFmtId="0" fontId="52" fillId="5" borderId="27" xfId="0" applyFont="1" applyFill="1" applyBorder="1" applyAlignment="1">
      <alignment horizontal="center" vertical="center"/>
    </xf>
    <xf numFmtId="165" fontId="88" fillId="5" borderId="27" xfId="0" applyNumberFormat="1" applyFont="1" applyFill="1" applyBorder="1" applyAlignment="1">
      <alignment horizontal="center" vertical="center"/>
    </xf>
    <xf numFmtId="0" fontId="52" fillId="5" borderId="2" xfId="0" applyFont="1" applyFill="1" applyBorder="1" applyAlignment="1">
      <alignment horizontal="center" vertical="center"/>
    </xf>
    <xf numFmtId="165" fontId="88" fillId="5" borderId="2" xfId="0" applyNumberFormat="1" applyFont="1" applyFill="1" applyBorder="1" applyAlignment="1">
      <alignment horizontal="center" vertical="center"/>
    </xf>
    <xf numFmtId="167" fontId="78" fillId="5" borderId="0" xfId="0" applyNumberFormat="1" applyFont="1" applyFill="1" applyAlignment="1">
      <alignment horizontal="center"/>
    </xf>
    <xf numFmtId="0" fontId="0" fillId="5" borderId="0" xfId="0" applyFont="1" applyFill="1" applyAlignment="1">
      <alignment horizontal="center" vertical="center"/>
    </xf>
    <xf numFmtId="164" fontId="79" fillId="5" borderId="0" xfId="0" applyNumberFormat="1" applyFont="1" applyFill="1" applyAlignment="1">
      <alignment horizontal="center" vertical="center"/>
    </xf>
    <xf numFmtId="164" fontId="78" fillId="5" borderId="0" xfId="0" applyNumberFormat="1" applyFont="1" applyFill="1" applyAlignment="1">
      <alignment horizontal="center" vertical="center"/>
    </xf>
    <xf numFmtId="0" fontId="78" fillId="5" borderId="0" xfId="0" applyFont="1" applyFill="1" applyAlignment="1">
      <alignment horizontal="center" vertical="center"/>
    </xf>
    <xf numFmtId="165" fontId="88" fillId="5" borderId="24" xfId="0" applyNumberFormat="1" applyFont="1" applyFill="1" applyBorder="1" applyAlignment="1">
      <alignment horizontal="center" vertical="center"/>
    </xf>
    <xf numFmtId="165" fontId="88" fillId="5" borderId="28" xfId="0" applyNumberFormat="1" applyFont="1" applyFill="1" applyBorder="1" applyAlignment="1">
      <alignment horizontal="center" vertical="center"/>
    </xf>
    <xf numFmtId="0" fontId="0" fillId="5" borderId="0" xfId="0" applyFont="1" applyFill="1" applyAlignment="1">
      <alignment vertical="center"/>
    </xf>
    <xf numFmtId="3" fontId="0" fillId="5" borderId="0" xfId="0" applyNumberFormat="1" applyFont="1" applyFill="1" applyAlignment="1">
      <alignment horizontal="center" vertical="center"/>
    </xf>
    <xf numFmtId="3" fontId="29" fillId="5" borderId="2" xfId="0" applyNumberFormat="1" applyFont="1" applyFill="1" applyBorder="1" applyAlignment="1">
      <alignment horizontal="center" vertical="center" wrapText="1"/>
    </xf>
    <xf numFmtId="0" fontId="91" fillId="0" borderId="0" xfId="0" applyFont="1" applyFill="1" applyAlignment="1">
      <alignment vertical="center"/>
    </xf>
    <xf numFmtId="0" fontId="0" fillId="0" borderId="0" xfId="0" applyFill="1" applyAlignment="1"/>
    <xf numFmtId="3" fontId="0" fillId="4" borderId="2" xfId="0" applyNumberFormat="1" applyFont="1" applyFill="1" applyBorder="1" applyAlignment="1">
      <alignment horizontal="center" vertical="center"/>
    </xf>
    <xf numFmtId="0" fontId="53" fillId="5" borderId="2" xfId="0" applyFont="1" applyFill="1" applyBorder="1" applyAlignment="1">
      <alignment vertical="center" wrapText="1"/>
    </xf>
    <xf numFmtId="0" fontId="29" fillId="5" borderId="0" xfId="0" applyFont="1" applyFill="1" applyAlignment="1">
      <alignment vertical="center" wrapText="1"/>
    </xf>
    <xf numFmtId="0" fontId="0" fillId="0" borderId="0" xfId="0" applyBorder="1" applyAlignment="1">
      <alignment horizontal="left" vertical="center"/>
    </xf>
    <xf numFmtId="0" fontId="62" fillId="0" borderId="0" xfId="6" applyNumberFormat="1" applyFont="1" applyFill="1" applyBorder="1" applyAlignment="1">
      <alignment vertical="top"/>
    </xf>
    <xf numFmtId="0" fontId="0" fillId="0" borderId="0" xfId="6" applyFont="1" applyFill="1" applyBorder="1" applyAlignment="1">
      <alignment horizontal="left" vertical="top"/>
    </xf>
    <xf numFmtId="0" fontId="0" fillId="0" borderId="0" xfId="0" applyFont="1" applyBorder="1" applyAlignment="1">
      <alignment horizontal="left" vertical="top"/>
    </xf>
    <xf numFmtId="0" fontId="0" fillId="0" borderId="0" xfId="0" applyNumberFormat="1" applyFont="1" applyFill="1" applyBorder="1" applyAlignment="1">
      <alignment vertical="top"/>
    </xf>
    <xf numFmtId="3" fontId="0" fillId="0" borderId="0" xfId="0" applyNumberFormat="1" applyAlignment="1">
      <alignment vertical="top"/>
    </xf>
    <xf numFmtId="0" fontId="72" fillId="0" borderId="0" xfId="0" applyFont="1" applyFill="1" applyBorder="1" applyAlignment="1">
      <alignment horizontal="left" vertical="top" wrapText="1"/>
    </xf>
    <xf numFmtId="3" fontId="29" fillId="4" borderId="0" xfId="0" applyNumberFormat="1" applyFont="1" applyFill="1" applyBorder="1" applyAlignment="1">
      <alignment horizontal="right" vertical="center" wrapText="1"/>
    </xf>
    <xf numFmtId="0" fontId="29" fillId="5" borderId="0" xfId="0" applyFont="1" applyFill="1" applyBorder="1"/>
    <xf numFmtId="0" fontId="29" fillId="4" borderId="0" xfId="0" applyFont="1" applyFill="1" applyBorder="1"/>
    <xf numFmtId="167" fontId="29" fillId="5" borderId="0" xfId="0" applyNumberFormat="1" applyFont="1" applyFill="1" applyAlignment="1">
      <alignment horizontal="right" vertical="center" wrapText="1"/>
    </xf>
    <xf numFmtId="167" fontId="29" fillId="4" borderId="0" xfId="0" applyNumberFormat="1" applyFont="1" applyFill="1" applyAlignment="1">
      <alignment horizontal="right" vertical="center" wrapText="1"/>
    </xf>
    <xf numFmtId="0" fontId="29" fillId="4" borderId="0" xfId="0" applyFont="1" applyFill="1" applyAlignment="1">
      <alignment horizontal="right" vertical="center" wrapText="1"/>
    </xf>
    <xf numFmtId="0" fontId="29" fillId="5" borderId="0" xfId="0" applyFont="1" applyFill="1" applyAlignment="1">
      <alignment horizontal="right" vertical="center" wrapText="1"/>
    </xf>
    <xf numFmtId="0" fontId="64" fillId="0" borderId="0" xfId="11" applyFont="1" applyFill="1" applyBorder="1" applyAlignment="1">
      <alignment wrapText="1"/>
    </xf>
    <xf numFmtId="0" fontId="64" fillId="0" borderId="3" xfId="11" applyFont="1" applyFill="1" applyBorder="1" applyAlignment="1">
      <alignment wrapText="1"/>
    </xf>
    <xf numFmtId="0" fontId="0" fillId="0" borderId="0" xfId="0"/>
    <xf numFmtId="0" fontId="64" fillId="4" borderId="0" xfId="11" applyFont="1" applyFill="1" applyBorder="1" applyAlignment="1">
      <alignment wrapText="1"/>
    </xf>
    <xf numFmtId="0" fontId="64" fillId="0" borderId="0" xfId="11" applyFont="1" applyFill="1" applyBorder="1" applyAlignment="1">
      <alignment horizontal="right" wrapText="1"/>
    </xf>
    <xf numFmtId="0" fontId="17" fillId="4" borderId="0" xfId="0" applyFont="1" applyFill="1" applyBorder="1" applyAlignment="1"/>
    <xf numFmtId="3" fontId="29" fillId="5" borderId="0" xfId="0" applyNumberFormat="1" applyFont="1" applyFill="1" applyBorder="1" applyAlignment="1">
      <alignment horizontal="right" vertical="center" wrapText="1"/>
    </xf>
    <xf numFmtId="0" fontId="0" fillId="5" borderId="0" xfId="0" applyFont="1" applyFill="1"/>
    <xf numFmtId="0" fontId="0" fillId="0" borderId="0" xfId="0"/>
    <xf numFmtId="0" fontId="48" fillId="0" borderId="0"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0" fillId="0" borderId="0" xfId="0"/>
    <xf numFmtId="0" fontId="29" fillId="0" borderId="0" xfId="0" applyFont="1" applyAlignment="1">
      <alignment horizontal="left" vertical="center"/>
    </xf>
    <xf numFmtId="0" fontId="0" fillId="4" borderId="0" xfId="0" applyFont="1" applyFill="1" applyAlignment="1">
      <alignment horizontal="center"/>
    </xf>
    <xf numFmtId="3" fontId="29" fillId="4" borderId="0" xfId="0" applyNumberFormat="1" applyFont="1" applyFill="1" applyBorder="1" applyAlignment="1">
      <alignment vertical="center" wrapText="1"/>
    </xf>
    <xf numFmtId="0" fontId="45" fillId="0" borderId="0" xfId="0" applyFont="1" applyFill="1" applyAlignment="1">
      <alignment vertical="center"/>
    </xf>
    <xf numFmtId="0" fontId="29" fillId="0" borderId="0" xfId="0" applyFont="1" applyFill="1" applyAlignment="1">
      <alignment horizontal="center" vertical="center"/>
    </xf>
    <xf numFmtId="0" fontId="92" fillId="0" borderId="0" xfId="0" applyFont="1" applyFill="1" applyAlignment="1">
      <alignment horizontal="center" vertical="center"/>
    </xf>
    <xf numFmtId="0" fontId="29" fillId="4" borderId="0" xfId="0" applyFont="1" applyFill="1" applyAlignment="1">
      <alignment horizontal="center" vertical="center"/>
    </xf>
    <xf numFmtId="0" fontId="45" fillId="4" borderId="0" xfId="0" applyFont="1" applyFill="1" applyAlignment="1">
      <alignment vertical="center"/>
    </xf>
    <xf numFmtId="0" fontId="29" fillId="4" borderId="0" xfId="0" applyFont="1" applyFill="1" applyAlignment="1">
      <alignment horizontal="center"/>
    </xf>
    <xf numFmtId="0" fontId="48" fillId="0" borderId="1" xfId="0" applyFont="1" applyBorder="1" applyAlignment="1">
      <alignment horizontal="center" vertical="center"/>
    </xf>
    <xf numFmtId="0" fontId="48" fillId="0" borderId="0" xfId="0" applyFont="1" applyFill="1" applyAlignment="1">
      <alignment horizontal="center" vertical="center"/>
    </xf>
    <xf numFmtId="0" fontId="48" fillId="0" borderId="1" xfId="0" applyFont="1" applyFill="1" applyBorder="1" applyAlignment="1">
      <alignment horizontal="center" vertical="center"/>
    </xf>
    <xf numFmtId="0" fontId="92" fillId="0" borderId="1" xfId="0" applyFont="1" applyFill="1" applyBorder="1" applyAlignment="1">
      <alignment horizontal="center" vertical="center"/>
    </xf>
    <xf numFmtId="0" fontId="0" fillId="0" borderId="3" xfId="0" applyFont="1" applyFill="1" applyBorder="1"/>
    <xf numFmtId="0" fontId="29" fillId="0" borderId="3" xfId="0" applyFont="1" applyFill="1" applyBorder="1"/>
    <xf numFmtId="165" fontId="93" fillId="0" borderId="3" xfId="2" applyNumberFormat="1" applyFont="1" applyFill="1" applyBorder="1"/>
    <xf numFmtId="0" fontId="94" fillId="0" borderId="3" xfId="0" applyFont="1" applyFill="1" applyBorder="1"/>
    <xf numFmtId="0" fontId="0" fillId="0" borderId="0" xfId="0" applyFont="1" applyFill="1" applyBorder="1"/>
    <xf numFmtId="0" fontId="29" fillId="0" borderId="0" xfId="0" applyFont="1" applyFill="1" applyBorder="1"/>
    <xf numFmtId="165" fontId="93" fillId="0" borderId="0" xfId="2" applyNumberFormat="1" applyFont="1" applyFill="1" applyBorder="1"/>
    <xf numFmtId="0" fontId="94" fillId="0" borderId="0" xfId="0" applyFont="1" applyFill="1" applyBorder="1"/>
    <xf numFmtId="0" fontId="16" fillId="0" borderId="1" xfId="0" applyFont="1" applyBorder="1" applyAlignment="1">
      <alignment horizontal="center" vertical="center"/>
    </xf>
    <xf numFmtId="0" fontId="80" fillId="0" borderId="1" xfId="0" applyFont="1" applyBorder="1" applyAlignment="1">
      <alignment horizontal="center" vertical="center"/>
    </xf>
    <xf numFmtId="0" fontId="1" fillId="0" borderId="0" xfId="0" applyFont="1"/>
    <xf numFmtId="0" fontId="13" fillId="0" borderId="0" xfId="0" applyFont="1" applyAlignment="1">
      <alignment vertical="center"/>
    </xf>
    <xf numFmtId="0" fontId="29" fillId="0" borderId="0" xfId="0" applyFont="1" applyAlignment="1">
      <alignment horizontal="center"/>
    </xf>
    <xf numFmtId="10" fontId="93" fillId="0" borderId="0" xfId="0" applyNumberFormat="1" applyFont="1" applyAlignment="1">
      <alignment horizontal="center"/>
    </xf>
    <xf numFmtId="0" fontId="86" fillId="0" borderId="0" xfId="0" applyFont="1"/>
    <xf numFmtId="10" fontId="93" fillId="0" borderId="0" xfId="0" applyNumberFormat="1" applyFont="1" applyFill="1" applyAlignment="1">
      <alignment horizontal="center"/>
    </xf>
    <xf numFmtId="0" fontId="13" fillId="3" borderId="0" xfId="0" applyFont="1" applyFill="1" applyAlignment="1">
      <alignment vertical="center"/>
    </xf>
    <xf numFmtId="0" fontId="29" fillId="3" borderId="0" xfId="0" applyFont="1" applyFill="1" applyAlignment="1">
      <alignment horizontal="center" vertical="center"/>
    </xf>
    <xf numFmtId="10" fontId="93" fillId="4" borderId="0" xfId="0" applyNumberFormat="1" applyFont="1" applyFill="1" applyAlignment="1">
      <alignment horizontal="center"/>
    </xf>
    <xf numFmtId="0" fontId="29" fillId="0" borderId="0" xfId="0" applyFont="1" applyAlignment="1">
      <alignment horizontal="center" vertical="center"/>
    </xf>
    <xf numFmtId="10" fontId="93" fillId="5" borderId="0" xfId="0" applyNumberFormat="1" applyFont="1" applyFill="1" applyAlignment="1">
      <alignment horizontal="center"/>
    </xf>
    <xf numFmtId="3" fontId="29" fillId="0" borderId="0" xfId="0" applyNumberFormat="1" applyFont="1" applyFill="1" applyAlignment="1">
      <alignment horizontal="center" vertical="center"/>
    </xf>
    <xf numFmtId="0" fontId="29" fillId="3" borderId="0" xfId="0" applyFont="1" applyFill="1" applyAlignment="1">
      <alignment horizontal="center"/>
    </xf>
    <xf numFmtId="0" fontId="29" fillId="0" borderId="0" xfId="0" applyFont="1" applyFill="1" applyBorder="1" applyAlignment="1">
      <alignment horizontal="center"/>
    </xf>
    <xf numFmtId="0" fontId="29" fillId="0" borderId="0" xfId="0" applyFont="1" applyFill="1" applyBorder="1" applyAlignment="1">
      <alignment horizontal="center" vertical="center"/>
    </xf>
    <xf numFmtId="10" fontId="93" fillId="0" borderId="0" xfId="0" applyNumberFormat="1" applyFont="1" applyFill="1" applyBorder="1" applyAlignment="1">
      <alignment horizontal="center"/>
    </xf>
    <xf numFmtId="0" fontId="85" fillId="4" borderId="2" xfId="0" applyFont="1" applyFill="1" applyBorder="1" applyAlignment="1">
      <alignment vertical="center"/>
    </xf>
    <xf numFmtId="0" fontId="29" fillId="4" borderId="2" xfId="0" applyFont="1" applyFill="1" applyBorder="1" applyAlignment="1">
      <alignment horizontal="center" vertical="center"/>
    </xf>
    <xf numFmtId="0" fontId="13" fillId="0" borderId="0" xfId="0" applyFont="1" applyBorder="1" applyAlignment="1">
      <alignment vertical="center"/>
    </xf>
    <xf numFmtId="0" fontId="29" fillId="0" borderId="0" xfId="0" applyFont="1" applyBorder="1" applyAlignment="1">
      <alignment horizontal="center" vertical="center"/>
    </xf>
    <xf numFmtId="0" fontId="87" fillId="0" borderId="2" xfId="0" applyFont="1" applyBorder="1" applyAlignment="1">
      <alignment vertical="center"/>
    </xf>
    <xf numFmtId="3" fontId="87" fillId="0" borderId="2" xfId="0" applyNumberFormat="1" applyFont="1" applyBorder="1" applyAlignment="1">
      <alignment horizontal="center" vertical="center"/>
    </xf>
    <xf numFmtId="10" fontId="88" fillId="0" borderId="1" xfId="0" applyNumberFormat="1" applyFont="1" applyBorder="1" applyAlignment="1">
      <alignment horizontal="center"/>
    </xf>
    <xf numFmtId="0" fontId="86" fillId="0" borderId="2" xfId="0" applyFont="1" applyBorder="1"/>
    <xf numFmtId="0" fontId="17" fillId="5" borderId="20" xfId="0" applyFont="1" applyFill="1" applyBorder="1" applyAlignment="1">
      <alignment horizontal="center" vertical="center"/>
    </xf>
    <xf numFmtId="0" fontId="17" fillId="5" borderId="21" xfId="0" applyFont="1" applyFill="1" applyBorder="1" applyAlignment="1">
      <alignment horizontal="center" vertical="center"/>
    </xf>
    <xf numFmtId="0" fontId="0" fillId="5" borderId="29" xfId="0" applyFont="1" applyFill="1" applyBorder="1"/>
    <xf numFmtId="3" fontId="0" fillId="5" borderId="24" xfId="0" applyNumberFormat="1" applyFont="1" applyFill="1" applyBorder="1" applyAlignment="1">
      <alignment horizontal="center" vertical="center"/>
    </xf>
    <xf numFmtId="3" fontId="0" fillId="5" borderId="23" xfId="0" applyNumberFormat="1" applyFont="1" applyFill="1" applyBorder="1" applyAlignment="1">
      <alignment horizontal="center" vertical="center"/>
    </xf>
    <xf numFmtId="0" fontId="0" fillId="4" borderId="31" xfId="0" applyFont="1" applyFill="1" applyBorder="1"/>
    <xf numFmtId="3" fontId="0" fillId="4" borderId="0" xfId="0" applyNumberFormat="1" applyFont="1" applyFill="1" applyBorder="1" applyAlignment="1">
      <alignment horizontal="center" vertical="center"/>
    </xf>
    <xf numFmtId="3" fontId="0" fillId="4" borderId="23" xfId="0" applyNumberFormat="1" applyFont="1" applyFill="1" applyBorder="1" applyAlignment="1">
      <alignment horizontal="center" vertical="center"/>
    </xf>
    <xf numFmtId="0" fontId="0" fillId="5" borderId="31" xfId="0" applyFont="1" applyFill="1" applyBorder="1"/>
    <xf numFmtId="0" fontId="0" fillId="5" borderId="30" xfId="0" applyFont="1" applyFill="1" applyBorder="1"/>
    <xf numFmtId="3" fontId="0" fillId="5" borderId="20" xfId="0" applyNumberFormat="1" applyFont="1" applyFill="1" applyBorder="1" applyAlignment="1">
      <alignment horizontal="center" vertical="center"/>
    </xf>
    <xf numFmtId="3" fontId="0" fillId="5" borderId="21" xfId="0" applyNumberFormat="1" applyFont="1" applyFill="1" applyBorder="1" applyAlignment="1">
      <alignment horizontal="center" vertical="center"/>
    </xf>
    <xf numFmtId="0" fontId="16" fillId="2" borderId="2" xfId="0" applyFont="1" applyFill="1" applyBorder="1" applyAlignment="1">
      <alignment horizontal="center" vertical="center"/>
    </xf>
    <xf numFmtId="0" fontId="48" fillId="2" borderId="1" xfId="0" applyFont="1" applyFill="1" applyBorder="1" applyAlignment="1">
      <alignment horizontal="center" vertical="center"/>
    </xf>
    <xf numFmtId="0" fontId="48" fillId="0" borderId="1" xfId="0" applyFont="1" applyBorder="1" applyAlignment="1">
      <alignment horizontal="center" vertical="center" wrapText="1"/>
    </xf>
    <xf numFmtId="0" fontId="48" fillId="2" borderId="1" xfId="0" applyFont="1" applyFill="1" applyBorder="1" applyAlignment="1">
      <alignment horizontal="center" vertical="center" wrapText="1"/>
    </xf>
    <xf numFmtId="0" fontId="45" fillId="0" borderId="0" xfId="0" applyFont="1" applyAlignment="1">
      <alignment vertical="center"/>
    </xf>
    <xf numFmtId="0" fontId="45" fillId="0" borderId="0" xfId="0" applyFont="1" applyAlignment="1">
      <alignment horizontal="center" vertical="center"/>
    </xf>
    <xf numFmtId="10" fontId="45" fillId="0" borderId="0" xfId="0" applyNumberFormat="1" applyFont="1" applyAlignment="1">
      <alignment horizontal="center" vertical="center"/>
    </xf>
    <xf numFmtId="0" fontId="0" fillId="0" borderId="0" xfId="0" applyFont="1" applyAlignment="1">
      <alignment horizontal="center" vertical="center" wrapText="1"/>
    </xf>
    <xf numFmtId="0" fontId="45" fillId="0" borderId="0" xfId="0" applyFont="1" applyFill="1" applyAlignment="1">
      <alignment horizontal="center" vertical="center"/>
    </xf>
    <xf numFmtId="10" fontId="45" fillId="0" borderId="0" xfId="0" applyNumberFormat="1" applyFont="1" applyFill="1" applyAlignment="1">
      <alignment horizontal="center" vertical="center"/>
    </xf>
    <xf numFmtId="0" fontId="0" fillId="0" borderId="0" xfId="0" applyFont="1" applyFill="1" applyAlignment="1">
      <alignment horizontal="center" vertical="center" wrapText="1"/>
    </xf>
    <xf numFmtId="0" fontId="45" fillId="0" borderId="0" xfId="0" applyFont="1" applyFill="1" applyBorder="1" applyAlignment="1">
      <alignment horizontal="left" vertical="center"/>
    </xf>
    <xf numFmtId="0" fontId="45" fillId="0" borderId="0" xfId="0" applyFont="1" applyFill="1" applyBorder="1" applyAlignment="1">
      <alignment horizontal="center" vertical="center"/>
    </xf>
    <xf numFmtId="10" fontId="45" fillId="4" borderId="0" xfId="0" applyNumberFormat="1" applyFont="1" applyFill="1" applyAlignment="1">
      <alignment horizontal="center" vertical="center"/>
    </xf>
    <xf numFmtId="0" fontId="0" fillId="4" borderId="0" xfId="0" applyFont="1" applyFill="1" applyAlignment="1">
      <alignment horizontal="center" vertical="center" wrapText="1"/>
    </xf>
    <xf numFmtId="0" fontId="45" fillId="4" borderId="0" xfId="0" applyFont="1" applyFill="1" applyBorder="1" applyAlignment="1">
      <alignment horizontal="left" vertical="center"/>
    </xf>
    <xf numFmtId="0" fontId="45" fillId="3" borderId="0" xfId="0" applyFont="1" applyFill="1" applyAlignment="1">
      <alignment vertical="center"/>
    </xf>
    <xf numFmtId="0" fontId="45" fillId="3" borderId="0" xfId="0" applyFont="1" applyFill="1" applyAlignment="1">
      <alignment horizontal="center" vertical="center"/>
    </xf>
    <xf numFmtId="0" fontId="0" fillId="3" borderId="0" xfId="0" applyFont="1" applyFill="1" applyAlignment="1">
      <alignment horizontal="center" vertical="center" wrapText="1"/>
    </xf>
    <xf numFmtId="0" fontId="45" fillId="3" borderId="0" xfId="0" applyFont="1" applyFill="1" applyAlignment="1">
      <alignment horizontal="center" vertical="center" wrapText="1"/>
    </xf>
    <xf numFmtId="3" fontId="45" fillId="0" borderId="0" xfId="0" applyNumberFormat="1" applyFont="1" applyAlignment="1">
      <alignment horizontal="center" vertical="center"/>
    </xf>
    <xf numFmtId="0" fontId="45" fillId="0" borderId="0" xfId="0" applyFont="1" applyAlignment="1">
      <alignment horizontal="center" vertical="center" wrapText="1"/>
    </xf>
    <xf numFmtId="3" fontId="45" fillId="0" borderId="0" xfId="0" applyNumberFormat="1" applyFont="1" applyFill="1" applyAlignment="1">
      <alignment horizontal="center" vertical="center"/>
    </xf>
    <xf numFmtId="0" fontId="45" fillId="0" borderId="0" xfId="0" applyFont="1" applyFill="1" applyAlignment="1">
      <alignment horizontal="center" vertical="center" wrapText="1"/>
    </xf>
    <xf numFmtId="0" fontId="45" fillId="0" borderId="0" xfId="0" applyFont="1" applyFill="1" applyBorder="1" applyAlignment="1">
      <alignment vertical="center"/>
    </xf>
    <xf numFmtId="0" fontId="0" fillId="0" borderId="0" xfId="0" applyFont="1" applyFill="1" applyBorder="1" applyAlignment="1">
      <alignment horizontal="center" vertical="center" wrapText="1"/>
    </xf>
    <xf numFmtId="3" fontId="0" fillId="0" borderId="0" xfId="0" applyNumberFormat="1" applyFont="1" applyFill="1" applyBorder="1"/>
    <xf numFmtId="0" fontId="48" fillId="0" borderId="1" xfId="0" applyFont="1" applyFill="1" applyBorder="1" applyAlignment="1">
      <alignment vertical="center"/>
    </xf>
    <xf numFmtId="3" fontId="48" fillId="0" borderId="1" xfId="0" applyNumberFormat="1" applyFont="1" applyFill="1" applyBorder="1" applyAlignment="1">
      <alignment horizontal="center" vertical="center"/>
    </xf>
    <xf numFmtId="10" fontId="48" fillId="0" borderId="1" xfId="0" applyNumberFormat="1" applyFont="1" applyFill="1" applyBorder="1" applyAlignment="1">
      <alignment horizontal="center" vertical="center"/>
    </xf>
    <xf numFmtId="0" fontId="17" fillId="2" borderId="6" xfId="0" applyFont="1" applyFill="1" applyBorder="1" applyAlignment="1">
      <alignment vertical="center"/>
    </xf>
    <xf numFmtId="0" fontId="0" fillId="2" borderId="50" xfId="0" applyFont="1" applyFill="1" applyBorder="1" applyAlignment="1">
      <alignment vertical="center"/>
    </xf>
    <xf numFmtId="0" fontId="45" fillId="4" borderId="0" xfId="0" applyFont="1" applyFill="1" applyAlignment="1">
      <alignment horizontal="right" vertical="center"/>
    </xf>
    <xf numFmtId="0" fontId="45" fillId="5" borderId="0" xfId="0" applyFont="1" applyFill="1" applyAlignment="1">
      <alignment horizontal="right" vertical="center"/>
    </xf>
    <xf numFmtId="0" fontId="45" fillId="4" borderId="0" xfId="0" applyFont="1" applyFill="1" applyAlignment="1">
      <alignment horizontal="right" vertical="center" wrapText="1"/>
    </xf>
    <xf numFmtId="0" fontId="45" fillId="5" borderId="0" xfId="0" applyFont="1" applyFill="1" applyAlignment="1">
      <alignment horizontal="right" vertical="center" wrapText="1"/>
    </xf>
    <xf numFmtId="0" fontId="0" fillId="5" borderId="5" xfId="0" applyFont="1" applyFill="1" applyBorder="1" applyAlignment="1">
      <alignment horizontal="center"/>
    </xf>
    <xf numFmtId="3" fontId="0" fillId="5" borderId="0" xfId="0" applyNumberFormat="1" applyFont="1" applyFill="1" applyAlignment="1">
      <alignment horizontal="center"/>
    </xf>
    <xf numFmtId="3" fontId="0" fillId="4" borderId="0" xfId="0" applyNumberFormat="1" applyFont="1" applyFill="1" applyAlignment="1">
      <alignment horizontal="center"/>
    </xf>
    <xf numFmtId="3" fontId="0" fillId="5" borderId="5" xfId="0" applyNumberFormat="1" applyFont="1" applyFill="1" applyBorder="1" applyAlignment="1">
      <alignment horizontal="center"/>
    </xf>
    <xf numFmtId="0" fontId="0" fillId="2" borderId="50" xfId="0" applyFont="1" applyFill="1" applyBorder="1" applyAlignment="1">
      <alignment horizontal="left" vertical="center"/>
    </xf>
    <xf numFmtId="3" fontId="13" fillId="4" borderId="0" xfId="0" applyNumberFormat="1" applyFont="1" applyFill="1" applyAlignment="1">
      <alignment horizontal="center" vertical="center" wrapText="1"/>
    </xf>
    <xf numFmtId="3" fontId="13" fillId="5" borderId="0" xfId="0" applyNumberFormat="1" applyFont="1" applyFill="1" applyAlignment="1">
      <alignment horizontal="center" vertical="center"/>
    </xf>
    <xf numFmtId="0" fontId="0" fillId="2" borderId="51" xfId="0" applyFont="1" applyFill="1" applyBorder="1" applyAlignment="1">
      <alignment vertical="center"/>
    </xf>
    <xf numFmtId="3" fontId="45" fillId="5" borderId="2" xfId="0" applyNumberFormat="1" applyFont="1" applyFill="1" applyBorder="1" applyAlignment="1">
      <alignment horizontal="center" vertical="center" wrapText="1"/>
    </xf>
    <xf numFmtId="0" fontId="17" fillId="2" borderId="51" xfId="0" applyFont="1" applyFill="1" applyBorder="1" applyAlignment="1">
      <alignment vertical="center"/>
    </xf>
    <xf numFmtId="3" fontId="48" fillId="5" borderId="45" xfId="0" applyNumberFormat="1" applyFont="1" applyFill="1" applyBorder="1" applyAlignment="1">
      <alignment horizontal="center" vertical="center" wrapText="1"/>
    </xf>
    <xf numFmtId="0" fontId="45" fillId="0" borderId="9" xfId="0" applyFont="1" applyFill="1" applyBorder="1" applyAlignment="1">
      <alignment horizontal="center" vertical="center" wrapText="1"/>
    </xf>
    <xf numFmtId="3" fontId="45" fillId="0" borderId="5" xfId="0" applyNumberFormat="1" applyFont="1" applyFill="1" applyBorder="1" applyAlignment="1">
      <alignment horizontal="center" vertical="center" wrapText="1"/>
    </xf>
    <xf numFmtId="164" fontId="79" fillId="0" borderId="10" xfId="0" applyNumberFormat="1" applyFont="1" applyFill="1" applyBorder="1" applyAlignment="1">
      <alignment horizontal="center" vertical="center" wrapText="1"/>
    </xf>
    <xf numFmtId="164" fontId="79" fillId="0" borderId="5" xfId="0" applyNumberFormat="1"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4" borderId="9" xfId="0" applyFont="1" applyFill="1" applyBorder="1" applyAlignment="1">
      <alignment horizontal="center" vertical="center" wrapText="1"/>
    </xf>
    <xf numFmtId="3" fontId="45" fillId="4" borderId="5" xfId="0" applyNumberFormat="1" applyFont="1" applyFill="1" applyBorder="1" applyAlignment="1">
      <alignment horizontal="center" vertical="center" wrapText="1"/>
    </xf>
    <xf numFmtId="164" fontId="79" fillId="4" borderId="10" xfId="0" applyNumberFormat="1" applyFont="1" applyFill="1" applyBorder="1" applyAlignment="1">
      <alignment horizontal="center" vertical="center" wrapText="1"/>
    </xf>
    <xf numFmtId="164" fontId="79" fillId="4" borderId="5" xfId="0" applyNumberFormat="1" applyFont="1" applyFill="1" applyBorder="1" applyAlignment="1">
      <alignment horizontal="center" vertical="center" wrapText="1"/>
    </xf>
    <xf numFmtId="0" fontId="45" fillId="4" borderId="5" xfId="0" applyFont="1" applyFill="1" applyBorder="1" applyAlignment="1">
      <alignment horizontal="center" vertical="center" wrapText="1"/>
    </xf>
    <xf numFmtId="0" fontId="45" fillId="0" borderId="5" xfId="0" applyFont="1" applyFill="1" applyBorder="1" applyAlignment="1">
      <alignment horizontal="center" vertical="center"/>
    </xf>
    <xf numFmtId="164" fontId="79" fillId="0" borderId="5" xfId="0" applyNumberFormat="1" applyFont="1" applyFill="1" applyBorder="1" applyAlignment="1">
      <alignment horizontal="center" vertical="center"/>
    </xf>
    <xf numFmtId="164" fontId="79" fillId="4" borderId="10" xfId="0" applyNumberFormat="1" applyFont="1" applyFill="1" applyBorder="1" applyAlignment="1">
      <alignment horizontal="center" vertical="center"/>
    </xf>
    <xf numFmtId="164" fontId="79" fillId="4" borderId="5" xfId="0" applyNumberFormat="1" applyFont="1" applyFill="1" applyBorder="1" applyAlignment="1">
      <alignment horizontal="center" vertical="center"/>
    </xf>
    <xf numFmtId="0" fontId="45" fillId="4" borderId="5" xfId="0" applyFont="1" applyFill="1" applyBorder="1" applyAlignment="1">
      <alignment horizontal="center" vertical="center"/>
    </xf>
    <xf numFmtId="3" fontId="45" fillId="0" borderId="5" xfId="0" applyNumberFormat="1" applyFont="1" applyFill="1" applyBorder="1" applyAlignment="1">
      <alignment horizontal="center" vertical="center"/>
    </xf>
    <xf numFmtId="164" fontId="79" fillId="0" borderId="10" xfId="0" applyNumberFormat="1" applyFont="1" applyFill="1" applyBorder="1" applyAlignment="1">
      <alignment horizontal="center" vertical="center"/>
    </xf>
    <xf numFmtId="0" fontId="45" fillId="0" borderId="5" xfId="0" applyFont="1" applyFill="1" applyBorder="1" applyAlignment="1">
      <alignment vertical="center"/>
    </xf>
    <xf numFmtId="164" fontId="45" fillId="0" borderId="5" xfId="0" applyNumberFormat="1" applyFont="1" applyFill="1" applyBorder="1" applyAlignment="1">
      <alignment vertical="center"/>
    </xf>
    <xf numFmtId="164" fontId="45" fillId="0" borderId="10" xfId="0" applyNumberFormat="1" applyFont="1" applyFill="1" applyBorder="1" applyAlignment="1">
      <alignment vertical="center"/>
    </xf>
    <xf numFmtId="0" fontId="45" fillId="3" borderId="9" xfId="0" applyFont="1" applyFill="1" applyBorder="1" applyAlignment="1">
      <alignment horizontal="center" vertical="center" wrapText="1"/>
    </xf>
    <xf numFmtId="3" fontId="45" fillId="3" borderId="5" xfId="0" applyNumberFormat="1" applyFont="1" applyFill="1" applyBorder="1" applyAlignment="1">
      <alignment horizontal="center" vertical="center"/>
    </xf>
    <xf numFmtId="3" fontId="0" fillId="3" borderId="5" xfId="0" applyNumberFormat="1" applyFont="1" applyFill="1" applyBorder="1" applyAlignment="1">
      <alignment horizontal="center"/>
    </xf>
    <xf numFmtId="164" fontId="0" fillId="3" borderId="10" xfId="0" applyNumberFormat="1" applyFont="1" applyFill="1" applyBorder="1" applyAlignment="1">
      <alignment horizontal="center"/>
    </xf>
    <xf numFmtId="164" fontId="78" fillId="3" borderId="10" xfId="0" applyNumberFormat="1" applyFont="1" applyFill="1" applyBorder="1" applyAlignment="1">
      <alignment horizontal="center"/>
    </xf>
    <xf numFmtId="0" fontId="0" fillId="3" borderId="5" xfId="0" applyFont="1" applyFill="1" applyBorder="1"/>
    <xf numFmtId="164" fontId="0" fillId="3" borderId="5" xfId="0" applyNumberFormat="1" applyFont="1" applyFill="1" applyBorder="1"/>
    <xf numFmtId="164" fontId="0" fillId="3" borderId="10" xfId="0" applyNumberFormat="1" applyFont="1" applyFill="1" applyBorder="1"/>
    <xf numFmtId="0" fontId="45" fillId="0" borderId="8" xfId="0" applyFont="1" applyFill="1" applyBorder="1" applyAlignment="1">
      <alignment horizontal="center" vertical="center" wrapText="1"/>
    </xf>
    <xf numFmtId="3" fontId="45" fillId="0" borderId="4" xfId="0" applyNumberFormat="1" applyFont="1" applyFill="1" applyBorder="1" applyAlignment="1">
      <alignment horizontal="center" vertical="center"/>
    </xf>
    <xf numFmtId="164" fontId="79" fillId="0" borderId="52" xfId="0" applyNumberFormat="1" applyFont="1" applyFill="1" applyBorder="1" applyAlignment="1">
      <alignment horizontal="center" vertical="center"/>
    </xf>
    <xf numFmtId="0" fontId="45" fillId="0" borderId="4" xfId="0" applyFont="1" applyFill="1" applyBorder="1" applyAlignment="1">
      <alignment vertical="center"/>
    </xf>
    <xf numFmtId="164" fontId="45" fillId="0" borderId="52" xfId="0" applyNumberFormat="1" applyFont="1" applyFill="1" applyBorder="1" applyAlignment="1">
      <alignment vertical="center"/>
    </xf>
    <xf numFmtId="164" fontId="45" fillId="0" borderId="4" xfId="0" applyNumberFormat="1" applyFont="1" applyFill="1" applyBorder="1" applyAlignment="1">
      <alignment vertical="center"/>
    </xf>
    <xf numFmtId="0" fontId="52" fillId="4" borderId="36" xfId="0" applyFont="1" applyFill="1" applyBorder="1" applyAlignment="1">
      <alignment horizontal="center" vertical="center" wrapText="1"/>
    </xf>
    <xf numFmtId="0" fontId="52" fillId="4" borderId="15" xfId="0" applyFont="1" applyFill="1" applyBorder="1" applyAlignment="1">
      <alignment horizontal="center" vertical="center" wrapText="1"/>
    </xf>
    <xf numFmtId="0" fontId="17" fillId="0" borderId="34"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15" xfId="0" applyFont="1" applyBorder="1" applyAlignment="1">
      <alignment horizontal="center" vertical="center" wrapText="1"/>
    </xf>
    <xf numFmtId="164" fontId="78" fillId="0" borderId="36" xfId="0" applyNumberFormat="1" applyFont="1" applyBorder="1" applyAlignment="1">
      <alignment horizontal="center" vertical="center" wrapText="1"/>
    </xf>
    <xf numFmtId="3" fontId="0" fillId="0" borderId="35" xfId="0" applyNumberFormat="1" applyFont="1" applyBorder="1" applyAlignment="1">
      <alignment horizontal="center" vertical="center" wrapText="1"/>
    </xf>
    <xf numFmtId="3" fontId="0" fillId="0" borderId="15" xfId="0" applyNumberFormat="1" applyFont="1" applyBorder="1" applyAlignment="1">
      <alignment horizontal="center" vertical="center" wrapText="1"/>
    </xf>
    <xf numFmtId="164" fontId="78" fillId="0" borderId="15" xfId="0" applyNumberFormat="1" applyFont="1" applyBorder="1" applyAlignment="1">
      <alignment horizontal="center" vertical="center" wrapText="1"/>
    </xf>
    <xf numFmtId="0" fontId="48" fillId="3" borderId="15" xfId="0" applyFont="1" applyFill="1" applyBorder="1" applyAlignment="1">
      <alignment horizontal="center" vertical="center" wrapText="1"/>
    </xf>
    <xf numFmtId="0" fontId="92" fillId="3" borderId="15" xfId="0" applyFont="1" applyFill="1" applyBorder="1" applyAlignment="1">
      <alignment horizontal="center" vertical="center" wrapText="1"/>
    </xf>
    <xf numFmtId="0" fontId="92" fillId="3" borderId="34" xfId="0" applyFont="1" applyFill="1" applyBorder="1" applyAlignment="1">
      <alignment horizontal="center" vertical="center" wrapText="1"/>
    </xf>
    <xf numFmtId="0" fontId="48" fillId="0" borderId="36" xfId="0" applyFont="1" applyBorder="1" applyAlignment="1">
      <alignment horizontal="center" vertical="center" wrapText="1"/>
    </xf>
    <xf numFmtId="0" fontId="45" fillId="0" borderId="35" xfId="0" applyFont="1" applyBorder="1" applyAlignment="1">
      <alignment horizontal="center" vertical="center" wrapText="1"/>
    </xf>
    <xf numFmtId="0" fontId="45" fillId="0" borderId="15" xfId="0" applyFont="1" applyBorder="1" applyAlignment="1">
      <alignment horizontal="center" vertical="center" wrapText="1"/>
    </xf>
    <xf numFmtId="164" fontId="79" fillId="0" borderId="34" xfId="0" applyNumberFormat="1" applyFont="1" applyBorder="1" applyAlignment="1">
      <alignment horizontal="center" vertical="center" wrapText="1"/>
    </xf>
    <xf numFmtId="3" fontId="45" fillId="0" borderId="37" xfId="0" applyNumberFormat="1" applyFont="1" applyBorder="1" applyAlignment="1">
      <alignment horizontal="center" vertical="center" wrapText="1"/>
    </xf>
    <xf numFmtId="3" fontId="45" fillId="0" borderId="15" xfId="0" applyNumberFormat="1" applyFont="1" applyBorder="1" applyAlignment="1">
      <alignment horizontal="center" vertical="center" wrapText="1"/>
    </xf>
    <xf numFmtId="164" fontId="79" fillId="0" borderId="15" xfId="0" applyNumberFormat="1" applyFont="1" applyBorder="1" applyAlignment="1">
      <alignment horizontal="center" vertical="center" wrapText="1"/>
    </xf>
    <xf numFmtId="0" fontId="45" fillId="0" borderId="35" xfId="0" applyFont="1" applyBorder="1" applyAlignment="1">
      <alignment horizontal="center" vertical="center"/>
    </xf>
    <xf numFmtId="0" fontId="45" fillId="0" borderId="15" xfId="0" applyFont="1" applyBorder="1" applyAlignment="1">
      <alignment horizontal="center" vertical="center"/>
    </xf>
    <xf numFmtId="164" fontId="79" fillId="0" borderId="34" xfId="0" applyNumberFormat="1" applyFont="1" applyBorder="1" applyAlignment="1">
      <alignment horizontal="center" vertical="center"/>
    </xf>
    <xf numFmtId="3" fontId="45" fillId="0" borderId="37" xfId="0" applyNumberFormat="1" applyFont="1" applyBorder="1" applyAlignment="1">
      <alignment horizontal="center" vertical="center"/>
    </xf>
    <xf numFmtId="3" fontId="45" fillId="0" borderId="15" xfId="0" applyNumberFormat="1" applyFont="1" applyBorder="1" applyAlignment="1">
      <alignment horizontal="center" vertical="center"/>
    </xf>
    <xf numFmtId="164" fontId="79" fillId="0" borderId="15" xfId="0" applyNumberFormat="1" applyFont="1" applyBorder="1" applyAlignment="1">
      <alignment horizontal="center" vertical="center"/>
    </xf>
    <xf numFmtId="0" fontId="0" fillId="0" borderId="15" xfId="0" applyFont="1" applyBorder="1" applyAlignment="1">
      <alignment horizontal="center"/>
    </xf>
    <xf numFmtId="164" fontId="78" fillId="0" borderId="34" xfId="0" applyNumberFormat="1" applyFont="1" applyBorder="1" applyAlignment="1">
      <alignment horizontal="center"/>
    </xf>
    <xf numFmtId="3" fontId="0" fillId="0" borderId="15" xfId="0" applyNumberFormat="1" applyFont="1" applyBorder="1" applyAlignment="1">
      <alignment horizontal="center"/>
    </xf>
    <xf numFmtId="164" fontId="78" fillId="0" borderId="15" xfId="0" applyNumberFormat="1" applyFont="1" applyBorder="1" applyAlignment="1">
      <alignment horizontal="center"/>
    </xf>
    <xf numFmtId="3" fontId="45" fillId="0" borderId="35" xfId="0" applyNumberFormat="1" applyFont="1" applyBorder="1" applyAlignment="1">
      <alignment horizontal="center" vertical="center"/>
    </xf>
    <xf numFmtId="0" fontId="48" fillId="4" borderId="1" xfId="0" applyFont="1" applyFill="1" applyBorder="1" applyAlignment="1">
      <alignment horizontal="center" vertical="center" wrapText="1"/>
    </xf>
    <xf numFmtId="3" fontId="92" fillId="4" borderId="0" xfId="0" applyNumberFormat="1" applyFont="1" applyFill="1" applyBorder="1" applyAlignment="1">
      <alignment horizontal="right" vertical="center" wrapText="1"/>
    </xf>
    <xf numFmtId="3" fontId="92" fillId="4" borderId="1" xfId="0" applyNumberFormat="1" applyFont="1" applyFill="1" applyBorder="1" applyAlignment="1">
      <alignment horizontal="right" vertical="center" wrapText="1"/>
    </xf>
    <xf numFmtId="4" fontId="92" fillId="4" borderId="0" xfId="0" applyNumberFormat="1" applyFont="1" applyFill="1" applyAlignment="1">
      <alignment horizontal="right" vertical="center" wrapText="1"/>
    </xf>
    <xf numFmtId="0" fontId="0" fillId="0" borderId="3" xfId="0" applyFont="1" applyBorder="1" applyAlignment="1"/>
    <xf numFmtId="0" fontId="45" fillId="0" borderId="3" xfId="0" applyFont="1" applyBorder="1" applyAlignment="1">
      <alignment vertical="center" wrapText="1"/>
    </xf>
    <xf numFmtId="0" fontId="45" fillId="0" borderId="3" xfId="0" applyFont="1" applyFill="1" applyBorder="1" applyAlignment="1">
      <alignment vertical="center" wrapText="1"/>
    </xf>
    <xf numFmtId="0" fontId="0" fillId="0" borderId="0" xfId="0" applyFont="1" applyAlignment="1"/>
    <xf numFmtId="3" fontId="45" fillId="0" borderId="0" xfId="0" applyNumberFormat="1" applyFont="1" applyAlignment="1">
      <alignment vertical="center" wrapText="1"/>
    </xf>
    <xf numFmtId="0" fontId="45" fillId="0" borderId="0" xfId="0" applyFont="1" applyFill="1" applyAlignment="1">
      <alignment vertical="center" wrapText="1"/>
    </xf>
    <xf numFmtId="0" fontId="17" fillId="0" borderId="0" xfId="0" applyFont="1" applyFill="1" applyBorder="1" applyAlignment="1">
      <alignment horizontal="right"/>
    </xf>
    <xf numFmtId="0" fontId="17" fillId="5" borderId="1" xfId="0" applyFont="1" applyFill="1" applyBorder="1"/>
    <xf numFmtId="0" fontId="17" fillId="5" borderId="1" xfId="0" applyFont="1" applyFill="1" applyBorder="1" applyAlignment="1">
      <alignment horizontal="right"/>
    </xf>
    <xf numFmtId="3" fontId="0" fillId="5" borderId="0" xfId="0" applyNumberFormat="1" applyFont="1" applyFill="1"/>
    <xf numFmtId="0" fontId="0" fillId="5" borderId="0" xfId="0" applyFont="1" applyFill="1" applyAlignment="1">
      <alignment horizontal="right"/>
    </xf>
    <xf numFmtId="0" fontId="0" fillId="5" borderId="2" xfId="0" applyFont="1" applyFill="1" applyBorder="1"/>
    <xf numFmtId="0" fontId="0" fillId="5" borderId="2" xfId="0" applyFont="1" applyFill="1" applyBorder="1" applyAlignment="1">
      <alignment horizontal="right"/>
    </xf>
    <xf numFmtId="0" fontId="17" fillId="5" borderId="1" xfId="0" applyFont="1" applyFill="1" applyBorder="1" applyAlignment="1">
      <alignment vertical="center"/>
    </xf>
    <xf numFmtId="0" fontId="48" fillId="5" borderId="1" xfId="0" applyFont="1" applyFill="1" applyBorder="1" applyAlignment="1">
      <alignment horizontal="center" vertical="center" wrapText="1"/>
    </xf>
    <xf numFmtId="0" fontId="48" fillId="5" borderId="0" xfId="0" applyFont="1" applyFill="1" applyAlignment="1">
      <alignment vertical="center"/>
    </xf>
    <xf numFmtId="0" fontId="45" fillId="5" borderId="0" xfId="0" applyFont="1" applyFill="1" applyAlignment="1">
      <alignment horizontal="left" vertical="center" indent="1"/>
    </xf>
    <xf numFmtId="0" fontId="48" fillId="5" borderId="2" xfId="0" applyFont="1" applyFill="1" applyBorder="1" applyAlignment="1">
      <alignment vertical="center"/>
    </xf>
    <xf numFmtId="3" fontId="45" fillId="5" borderId="1" xfId="0" applyNumberFormat="1" applyFont="1" applyFill="1" applyBorder="1" applyAlignment="1">
      <alignment horizontal="center" vertical="center"/>
    </xf>
    <xf numFmtId="0" fontId="92" fillId="5" borderId="2" xfId="0" applyFont="1" applyFill="1" applyBorder="1" applyAlignment="1">
      <alignment vertical="center"/>
    </xf>
    <xf numFmtId="2" fontId="92" fillId="5" borderId="0" xfId="0" applyNumberFormat="1" applyFont="1" applyFill="1" applyBorder="1" applyAlignment="1">
      <alignment horizontal="center" vertical="center"/>
    </xf>
    <xf numFmtId="0" fontId="37" fillId="0" borderId="0" xfId="0" applyFont="1" applyAlignment="1">
      <alignment vertical="top"/>
    </xf>
    <xf numFmtId="0" fontId="71" fillId="0" borderId="0" xfId="5" applyFont="1" applyFill="1" applyBorder="1" applyAlignment="1">
      <alignment horizontal="center" vertical="top"/>
    </xf>
    <xf numFmtId="0" fontId="31" fillId="0" borderId="0" xfId="0" applyFont="1" applyBorder="1" applyAlignment="1">
      <alignment horizontal="left" vertical="center"/>
    </xf>
    <xf numFmtId="0" fontId="0" fillId="0" borderId="0" xfId="0" applyFont="1" applyBorder="1" applyAlignment="1">
      <alignment vertical="center"/>
    </xf>
    <xf numFmtId="0" fontId="0" fillId="0" borderId="0" xfId="0" applyAlignment="1">
      <alignment vertical="center"/>
    </xf>
    <xf numFmtId="0" fontId="17" fillId="0" borderId="0" xfId="0" applyFont="1" applyBorder="1" applyAlignment="1">
      <alignment horizontal="left" vertical="center"/>
    </xf>
    <xf numFmtId="0" fontId="71" fillId="0" borderId="0" xfId="5" applyFont="1" applyFill="1" applyBorder="1" applyAlignment="1">
      <alignment horizontal="center" vertical="center"/>
    </xf>
    <xf numFmtId="0" fontId="17" fillId="0" borderId="0" xfId="7" applyFont="1" applyFill="1" applyBorder="1" applyAlignment="1">
      <alignment horizontal="center" vertical="center"/>
    </xf>
    <xf numFmtId="0" fontId="17" fillId="8" borderId="0" xfId="7" applyFont="1" applyBorder="1" applyAlignment="1">
      <alignment horizontal="right" vertical="center"/>
    </xf>
    <xf numFmtId="0" fontId="0" fillId="0" borderId="0" xfId="0" applyFont="1" applyBorder="1" applyAlignment="1">
      <alignment horizontal="left" vertical="center"/>
    </xf>
    <xf numFmtId="0" fontId="0" fillId="0" borderId="0" xfId="0" applyNumberFormat="1" applyFont="1" applyBorder="1" applyAlignment="1">
      <alignment vertical="center"/>
    </xf>
    <xf numFmtId="0" fontId="31" fillId="7" borderId="0" xfId="6" applyNumberFormat="1" applyFont="1" applyBorder="1" applyAlignment="1">
      <alignment vertical="center"/>
    </xf>
    <xf numFmtId="0" fontId="50" fillId="0" borderId="0" xfId="0" applyFont="1" applyBorder="1" applyAlignment="1">
      <alignment horizontal="left" vertical="center"/>
    </xf>
    <xf numFmtId="0" fontId="71" fillId="6" borderId="0" xfId="5" applyFont="1" applyBorder="1" applyAlignment="1">
      <alignment horizontal="center" vertical="center"/>
    </xf>
    <xf numFmtId="0" fontId="17" fillId="8" borderId="0" xfId="7" applyFont="1" applyBorder="1" applyAlignment="1">
      <alignment horizontal="center" vertical="center"/>
    </xf>
    <xf numFmtId="0" fontId="17" fillId="0" borderId="0" xfId="6" applyFont="1" applyFill="1" applyBorder="1" applyAlignment="1">
      <alignment horizontal="left" vertical="center"/>
    </xf>
    <xf numFmtId="0" fontId="17" fillId="0" borderId="0" xfId="6" applyNumberFormat="1" applyFont="1" applyFill="1" applyBorder="1" applyAlignment="1">
      <alignment vertical="center"/>
    </xf>
    <xf numFmtId="0" fontId="0" fillId="0" borderId="0" xfId="6" applyNumberFormat="1" applyFont="1" applyFill="1" applyBorder="1" applyAlignment="1">
      <alignment vertical="center"/>
    </xf>
    <xf numFmtId="0" fontId="0" fillId="10" borderId="0" xfId="0" applyFont="1" applyFill="1" applyBorder="1" applyAlignment="1">
      <alignment horizontal="left" vertical="center"/>
    </xf>
    <xf numFmtId="0" fontId="0" fillId="10" borderId="0" xfId="0" applyNumberFormat="1" applyFont="1" applyFill="1" applyBorder="1" applyAlignment="1">
      <alignment vertical="center"/>
    </xf>
    <xf numFmtId="0" fontId="17" fillId="7" borderId="0" xfId="6" applyFont="1" applyBorder="1" applyAlignment="1">
      <alignment horizontal="left" vertical="center"/>
    </xf>
    <xf numFmtId="0" fontId="17" fillId="7" borderId="0" xfId="6" applyNumberFormat="1" applyFont="1" applyBorder="1" applyAlignment="1">
      <alignment vertical="center"/>
    </xf>
    <xf numFmtId="0" fontId="0" fillId="10" borderId="0" xfId="0" applyFont="1" applyFill="1" applyBorder="1" applyAlignment="1">
      <alignment horizontal="left" vertical="top"/>
    </xf>
    <xf numFmtId="0" fontId="0" fillId="10" borderId="0" xfId="0" applyNumberFormat="1" applyFont="1" applyFill="1" applyBorder="1" applyAlignment="1">
      <alignment vertical="top"/>
    </xf>
    <xf numFmtId="0" fontId="17" fillId="10" borderId="0" xfId="6" applyNumberFormat="1" applyFont="1" applyFill="1" applyBorder="1" applyAlignment="1">
      <alignment vertical="top"/>
    </xf>
    <xf numFmtId="0" fontId="46" fillId="9" borderId="0" xfId="8" applyFont="1" applyBorder="1" applyAlignment="1">
      <alignment horizontal="left" vertical="top"/>
    </xf>
    <xf numFmtId="0" fontId="46" fillId="9" borderId="0" xfId="8" applyNumberFormat="1" applyFont="1" applyBorder="1" applyAlignment="1">
      <alignment vertical="top"/>
    </xf>
    <xf numFmtId="0" fontId="31" fillId="12" borderId="0" xfId="7" applyFont="1" applyFill="1" applyBorder="1" applyAlignment="1">
      <alignment horizontal="left" vertical="center"/>
    </xf>
    <xf numFmtId="0" fontId="31" fillId="12" borderId="0" xfId="7" applyNumberFormat="1" applyFont="1" applyFill="1" applyBorder="1" applyAlignment="1">
      <alignment vertical="center"/>
    </xf>
    <xf numFmtId="0" fontId="46" fillId="9" borderId="0" xfId="8" applyFont="1" applyBorder="1" applyAlignment="1">
      <alignment horizontal="left" vertical="center"/>
    </xf>
    <xf numFmtId="0" fontId="46" fillId="9" borderId="0" xfId="8" applyNumberFormat="1" applyFont="1" applyBorder="1" applyAlignment="1">
      <alignment vertical="center"/>
    </xf>
    <xf numFmtId="0" fontId="17" fillId="12" borderId="0" xfId="7" applyFont="1" applyFill="1" applyBorder="1" applyAlignment="1">
      <alignment horizontal="left" vertical="center"/>
    </xf>
    <xf numFmtId="0" fontId="17" fillId="12" borderId="0" xfId="7" applyNumberFormat="1" applyFont="1" applyFill="1" applyBorder="1" applyAlignment="1">
      <alignment vertical="center"/>
    </xf>
    <xf numFmtId="0" fontId="0" fillId="0" borderId="0" xfId="0" applyFill="1" applyBorder="1" applyAlignment="1">
      <alignment horizontal="left" vertical="top"/>
    </xf>
    <xf numFmtId="0" fontId="31" fillId="0" borderId="0" xfId="0" applyFont="1" applyFill="1" applyBorder="1" applyAlignment="1">
      <alignment horizontal="left" vertical="top" wrapText="1"/>
    </xf>
    <xf numFmtId="0" fontId="31"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0" fillId="0" borderId="0" xfId="0" applyNumberFormat="1" applyFont="1" applyFill="1" applyBorder="1" applyAlignment="1">
      <alignment vertical="center"/>
    </xf>
    <xf numFmtId="0" fontId="0" fillId="0" borderId="0" xfId="0" applyNumberFormat="1" applyBorder="1" applyAlignment="1">
      <alignment vertical="center"/>
    </xf>
    <xf numFmtId="0" fontId="72" fillId="0" borderId="0" xfId="0" applyFont="1" applyFill="1" applyBorder="1" applyAlignment="1">
      <alignment horizontal="left" vertical="center"/>
    </xf>
    <xf numFmtId="0" fontId="17" fillId="12" borderId="0" xfId="6" applyNumberFormat="1" applyFont="1" applyFill="1" applyBorder="1" applyAlignment="1">
      <alignment vertical="center"/>
    </xf>
    <xf numFmtId="0" fontId="31" fillId="0" borderId="0" xfId="6" applyFont="1" applyFill="1" applyBorder="1" applyAlignment="1">
      <alignment horizontal="left" vertical="center"/>
    </xf>
    <xf numFmtId="0" fontId="17" fillId="0" borderId="0" xfId="0" applyFont="1" applyBorder="1" applyAlignment="1">
      <alignment horizontal="left" vertical="top" wrapText="1"/>
    </xf>
    <xf numFmtId="0" fontId="17" fillId="10" borderId="0" xfId="6" applyFont="1" applyFill="1" applyBorder="1" applyAlignment="1">
      <alignment horizontal="left" vertical="top"/>
    </xf>
    <xf numFmtId="0" fontId="17" fillId="12" borderId="0" xfId="7" applyFont="1" applyFill="1" applyBorder="1" applyAlignment="1">
      <alignment horizontal="left" vertical="top"/>
    </xf>
    <xf numFmtId="0" fontId="17" fillId="12" borderId="0" xfId="7" applyNumberFormat="1" applyFont="1" applyFill="1" applyBorder="1" applyAlignment="1">
      <alignment vertical="top"/>
    </xf>
    <xf numFmtId="3" fontId="46" fillId="9" borderId="0" xfId="8" applyNumberFormat="1" applyFont="1" applyBorder="1" applyAlignment="1">
      <alignment vertical="top"/>
    </xf>
    <xf numFmtId="3" fontId="17" fillId="12" borderId="0" xfId="7" applyNumberFormat="1" applyFont="1" applyFill="1" applyBorder="1" applyAlignment="1">
      <alignment vertical="top"/>
    </xf>
    <xf numFmtId="0" fontId="17" fillId="12" borderId="0" xfId="7" quotePrefix="1" applyNumberFormat="1" applyFont="1" applyFill="1" applyBorder="1" applyAlignment="1">
      <alignment horizontal="right" vertical="top"/>
    </xf>
    <xf numFmtId="0" fontId="46" fillId="0" borderId="0" xfId="8" applyFont="1" applyFill="1" applyBorder="1" applyAlignment="1">
      <alignment horizontal="left" vertical="top"/>
    </xf>
    <xf numFmtId="0" fontId="46" fillId="0" borderId="0" xfId="8" applyNumberFormat="1" applyFont="1" applyFill="1" applyBorder="1" applyAlignment="1">
      <alignment vertical="top"/>
    </xf>
    <xf numFmtId="0" fontId="0" fillId="0" borderId="0" xfId="0" applyBorder="1" applyAlignment="1">
      <alignment vertical="center"/>
    </xf>
    <xf numFmtId="0" fontId="71" fillId="6" borderId="0" xfId="5" applyBorder="1" applyAlignment="1">
      <alignment horizontal="center" vertical="center"/>
    </xf>
    <xf numFmtId="0" fontId="46" fillId="11" borderId="0" xfId="8" applyNumberFormat="1" applyFont="1" applyFill="1" applyBorder="1" applyAlignment="1">
      <alignment vertical="top"/>
    </xf>
    <xf numFmtId="0" fontId="46" fillId="12" borderId="0" xfId="8" applyNumberFormat="1" applyFont="1" applyFill="1" applyBorder="1" applyAlignment="1">
      <alignment vertical="top"/>
    </xf>
    <xf numFmtId="0" fontId="53" fillId="12" borderId="0" xfId="7" applyFont="1" applyFill="1" applyBorder="1" applyAlignment="1">
      <alignment horizontal="left" vertical="top"/>
    </xf>
    <xf numFmtId="0" fontId="53" fillId="12" borderId="0" xfId="7" applyNumberFormat="1" applyFont="1" applyFill="1" applyBorder="1" applyAlignment="1">
      <alignment vertical="top"/>
    </xf>
    <xf numFmtId="0" fontId="31" fillId="12" borderId="0" xfId="0" applyFont="1" applyFill="1" applyBorder="1" applyAlignment="1">
      <alignment horizontal="left" vertical="top"/>
    </xf>
    <xf numFmtId="3" fontId="31" fillId="12" borderId="0" xfId="0" applyNumberFormat="1" applyFont="1" applyFill="1" applyBorder="1" applyAlignment="1">
      <alignment vertical="top"/>
    </xf>
    <xf numFmtId="3" fontId="42" fillId="12" borderId="0" xfId="0" applyNumberFormat="1" applyFont="1" applyFill="1" applyBorder="1" applyAlignment="1">
      <alignment vertical="top"/>
    </xf>
    <xf numFmtId="3" fontId="42" fillId="12" borderId="0" xfId="0" quotePrefix="1" applyNumberFormat="1" applyFont="1" applyFill="1" applyBorder="1" applyAlignment="1">
      <alignment horizontal="right" vertical="top"/>
    </xf>
    <xf numFmtId="0" fontId="0" fillId="5" borderId="19" xfId="0" applyFill="1" applyBorder="1" applyAlignment="1">
      <alignment horizontal="left"/>
    </xf>
    <xf numFmtId="0" fontId="0" fillId="4" borderId="20" xfId="0" applyFill="1" applyBorder="1" applyAlignment="1">
      <alignment horizontal="center"/>
    </xf>
    <xf numFmtId="10" fontId="78" fillId="4" borderId="21" xfId="2" applyNumberFormat="1" applyFont="1" applyFill="1" applyBorder="1" applyAlignment="1">
      <alignment horizontal="center"/>
    </xf>
    <xf numFmtId="0" fontId="7" fillId="0" borderId="20" xfId="0" applyFont="1" applyBorder="1" applyAlignment="1">
      <alignment horizontal="center" vertical="center"/>
    </xf>
    <xf numFmtId="0" fontId="53" fillId="5" borderId="1" xfId="0" applyFont="1" applyFill="1" applyBorder="1" applyAlignment="1">
      <alignment vertical="center" wrapText="1"/>
    </xf>
    <xf numFmtId="3" fontId="17" fillId="5" borderId="1" xfId="0" applyNumberFormat="1" applyFont="1" applyFill="1" applyBorder="1" applyAlignment="1">
      <alignment horizontal="center" vertical="center"/>
    </xf>
    <xf numFmtId="3" fontId="0" fillId="5" borderId="3" xfId="0" applyNumberFormat="1" applyFill="1" applyBorder="1" applyAlignment="1">
      <alignment horizontal="center"/>
    </xf>
    <xf numFmtId="0" fontId="16" fillId="2" borderId="54" xfId="0" applyFont="1" applyFill="1" applyBorder="1" applyAlignment="1">
      <alignment horizontal="center" vertical="center"/>
    </xf>
    <xf numFmtId="3" fontId="0" fillId="5" borderId="55" xfId="0" applyNumberFormat="1" applyFill="1" applyBorder="1" applyAlignment="1">
      <alignment horizontal="center"/>
    </xf>
    <xf numFmtId="3" fontId="45" fillId="4" borderId="23" xfId="0" applyNumberFormat="1" applyFont="1" applyFill="1" applyBorder="1" applyAlignment="1">
      <alignment horizontal="center" vertical="center"/>
    </xf>
    <xf numFmtId="3" fontId="45" fillId="5" borderId="23"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48" fillId="5" borderId="23"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10" fontId="52" fillId="5" borderId="20" xfId="2" applyNumberFormat="1" applyFont="1" applyFill="1" applyBorder="1" applyAlignment="1">
      <alignment horizontal="center" vertical="center"/>
    </xf>
    <xf numFmtId="10" fontId="52" fillId="5" borderId="21" xfId="2" applyNumberFormat="1" applyFont="1" applyFill="1" applyBorder="1" applyAlignment="1">
      <alignment horizontal="center" vertical="center"/>
    </xf>
    <xf numFmtId="0" fontId="13" fillId="4" borderId="22" xfId="0" applyFont="1" applyFill="1" applyBorder="1" applyAlignment="1">
      <alignment horizontal="left" vertical="center"/>
    </xf>
    <xf numFmtId="0" fontId="13" fillId="5" borderId="22" xfId="0" applyFont="1" applyFill="1" applyBorder="1" applyAlignment="1">
      <alignment vertical="center"/>
    </xf>
    <xf numFmtId="0" fontId="13" fillId="4" borderId="22" xfId="0" applyFont="1" applyFill="1" applyBorder="1" applyAlignment="1">
      <alignment vertical="center"/>
    </xf>
    <xf numFmtId="0" fontId="16" fillId="4" borderId="57" xfId="0" applyFont="1" applyFill="1" applyBorder="1" applyAlignment="1">
      <alignment vertical="center"/>
    </xf>
    <xf numFmtId="0" fontId="16" fillId="5" borderId="22" xfId="0" applyFont="1" applyFill="1" applyBorder="1" applyAlignment="1">
      <alignment vertical="center"/>
    </xf>
    <xf numFmtId="0" fontId="16" fillId="4" borderId="56" xfId="0" applyFont="1" applyFill="1" applyBorder="1" applyAlignment="1">
      <alignment vertical="center"/>
    </xf>
    <xf numFmtId="0" fontId="16" fillId="5" borderId="19" xfId="0" applyFont="1" applyFill="1" applyBorder="1" applyAlignment="1">
      <alignment vertical="center"/>
    </xf>
    <xf numFmtId="3" fontId="0" fillId="5" borderId="57" xfId="0" applyNumberFormat="1" applyFill="1" applyBorder="1" applyAlignment="1">
      <alignment horizontal="center"/>
    </xf>
    <xf numFmtId="3" fontId="45" fillId="4" borderId="22" xfId="0" applyNumberFormat="1" applyFont="1" applyFill="1" applyBorder="1" applyAlignment="1">
      <alignment horizontal="center" vertical="center"/>
    </xf>
    <xf numFmtId="0" fontId="0" fillId="5" borderId="22" xfId="0" applyFont="1" applyFill="1" applyBorder="1" applyAlignment="1">
      <alignment horizontal="center" vertical="center"/>
    </xf>
    <xf numFmtId="0" fontId="45" fillId="4" borderId="22" xfId="0" applyFont="1" applyFill="1" applyBorder="1" applyAlignment="1">
      <alignment horizontal="center" vertical="center"/>
    </xf>
    <xf numFmtId="3" fontId="45" fillId="5" borderId="22" xfId="0" applyNumberFormat="1" applyFont="1" applyFill="1" applyBorder="1" applyAlignment="1">
      <alignment horizontal="center" vertical="center"/>
    </xf>
    <xf numFmtId="0" fontId="0" fillId="4" borderId="22" xfId="0" applyFont="1" applyFill="1" applyBorder="1" applyAlignment="1">
      <alignment horizontal="center" vertical="center"/>
    </xf>
    <xf numFmtId="0" fontId="45" fillId="5" borderId="22" xfId="0" applyFont="1" applyFill="1" applyBorder="1" applyAlignment="1">
      <alignment horizontal="center" vertical="center"/>
    </xf>
    <xf numFmtId="3" fontId="17" fillId="4" borderId="57" xfId="0" applyNumberFormat="1" applyFont="1" applyFill="1" applyBorder="1" applyAlignment="1">
      <alignment horizontal="center" vertical="center"/>
    </xf>
    <xf numFmtId="3" fontId="48" fillId="5" borderId="22" xfId="0" applyNumberFormat="1" applyFont="1" applyFill="1" applyBorder="1" applyAlignment="1">
      <alignment horizontal="center" vertical="center"/>
    </xf>
    <xf numFmtId="3" fontId="17" fillId="5" borderId="23" xfId="0" applyNumberFormat="1" applyFont="1" applyFill="1" applyBorder="1" applyAlignment="1">
      <alignment horizontal="center" vertical="center"/>
    </xf>
    <xf numFmtId="3" fontId="48" fillId="4" borderId="56" xfId="0" applyNumberFormat="1" applyFont="1" applyFill="1" applyBorder="1" applyAlignment="1">
      <alignment horizontal="center" vertical="center"/>
    </xf>
    <xf numFmtId="10" fontId="52" fillId="5" borderId="19" xfId="2" applyNumberFormat="1" applyFont="1" applyFill="1" applyBorder="1" applyAlignment="1">
      <alignment horizontal="center" vertical="center"/>
    </xf>
    <xf numFmtId="0" fontId="13" fillId="5" borderId="22" xfId="0" applyFont="1" applyFill="1" applyBorder="1" applyAlignment="1">
      <alignment horizontal="left" vertical="center"/>
    </xf>
    <xf numFmtId="0" fontId="17" fillId="4" borderId="2"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2" xfId="0" applyFont="1" applyFill="1" applyBorder="1" applyAlignment="1">
      <alignment horizontal="center" vertical="center" wrapText="1"/>
    </xf>
    <xf numFmtId="0" fontId="48" fillId="3" borderId="58" xfId="0" applyFont="1" applyFill="1" applyBorder="1" applyAlignment="1">
      <alignment horizontal="center" vertical="center" wrapText="1"/>
    </xf>
    <xf numFmtId="0" fontId="92" fillId="3" borderId="59" xfId="0" applyFont="1" applyFill="1" applyBorder="1" applyAlignment="1">
      <alignment horizontal="center" vertical="center" wrapText="1"/>
    </xf>
    <xf numFmtId="0" fontId="48" fillId="3" borderId="60" xfId="0" applyFont="1" applyFill="1" applyBorder="1" applyAlignment="1">
      <alignment horizontal="center" vertical="center" wrapText="1"/>
    </xf>
    <xf numFmtId="0" fontId="92" fillId="3" borderId="58" xfId="0" applyFont="1" applyFill="1" applyBorder="1" applyAlignment="1">
      <alignment horizontal="center" vertical="center" wrapText="1"/>
    </xf>
    <xf numFmtId="164" fontId="0" fillId="3" borderId="0" xfId="0" applyNumberFormat="1" applyFont="1" applyFill="1" applyBorder="1"/>
    <xf numFmtId="0" fontId="0" fillId="3" borderId="61" xfId="0" applyFont="1" applyFill="1" applyBorder="1"/>
    <xf numFmtId="0" fontId="0" fillId="3" borderId="9" xfId="0" applyFont="1" applyFill="1" applyBorder="1"/>
    <xf numFmtId="164" fontId="0" fillId="3" borderId="9" xfId="0" applyNumberFormat="1" applyFont="1" applyFill="1" applyBorder="1" applyAlignment="1">
      <alignment horizontal="center"/>
    </xf>
    <xf numFmtId="0" fontId="0" fillId="0" borderId="0" xfId="0" applyFont="1" applyFill="1" applyAlignment="1">
      <alignment vertical="center"/>
    </xf>
    <xf numFmtId="0" fontId="97" fillId="0" borderId="0" xfId="0" applyFont="1" applyFill="1" applyAlignment="1">
      <alignment vertical="center"/>
    </xf>
    <xf numFmtId="0" fontId="44" fillId="0" borderId="0" xfId="0" applyFont="1" applyFill="1" applyBorder="1" applyAlignment="1">
      <alignment vertical="center" wrapText="1"/>
    </xf>
    <xf numFmtId="0" fontId="17" fillId="0" borderId="1" xfId="0" applyFont="1" applyBorder="1" applyAlignment="1">
      <alignment vertical="center"/>
    </xf>
    <xf numFmtId="0" fontId="17" fillId="13" borderId="1" xfId="0" applyFont="1" applyFill="1" applyBorder="1" applyAlignment="1">
      <alignment horizontal="center" vertical="center"/>
    </xf>
    <xf numFmtId="1" fontId="17" fillId="13" borderId="1" xfId="0" applyNumberFormat="1" applyFont="1" applyFill="1" applyBorder="1" applyAlignment="1">
      <alignment horizontal="center" vertical="center" wrapText="1"/>
    </xf>
    <xf numFmtId="1" fontId="17" fillId="5" borderId="1" xfId="0" applyNumberFormat="1" applyFont="1" applyFill="1" applyBorder="1" applyAlignment="1">
      <alignment horizontal="center" vertical="center" wrapText="1"/>
    </xf>
    <xf numFmtId="2" fontId="17" fillId="0" borderId="1" xfId="0" applyNumberFormat="1" applyFont="1" applyBorder="1" applyAlignment="1">
      <alignment horizontal="center" vertical="center" wrapText="1"/>
    </xf>
    <xf numFmtId="0" fontId="17" fillId="2" borderId="0" xfId="0" applyFont="1" applyFill="1" applyAlignment="1">
      <alignment vertical="center"/>
    </xf>
    <xf numFmtId="0" fontId="45" fillId="13" borderId="0" xfId="0" applyFont="1" applyFill="1" applyAlignment="1">
      <alignment horizontal="right" vertical="center"/>
    </xf>
    <xf numFmtId="166" fontId="45" fillId="13" borderId="0" xfId="0" applyNumberFormat="1" applyFont="1" applyFill="1" applyAlignment="1">
      <alignment horizontal="right" vertical="center" wrapText="1"/>
    </xf>
    <xf numFmtId="166" fontId="45" fillId="5" borderId="0" xfId="0" applyNumberFormat="1" applyFont="1" applyFill="1" applyAlignment="1">
      <alignment horizontal="right" vertical="center" wrapText="1"/>
    </xf>
    <xf numFmtId="44" fontId="45" fillId="13" borderId="0" xfId="4" applyFont="1" applyFill="1" applyAlignment="1">
      <alignment horizontal="right" vertical="center"/>
    </xf>
    <xf numFmtId="44" fontId="45" fillId="5" borderId="0" xfId="4" applyFont="1" applyFill="1" applyAlignment="1">
      <alignment horizontal="right" vertical="center" wrapText="1"/>
    </xf>
    <xf numFmtId="44" fontId="45" fillId="13" borderId="0" xfId="4" applyFont="1" applyFill="1" applyAlignment="1">
      <alignment horizontal="right" vertical="center" wrapText="1"/>
    </xf>
    <xf numFmtId="44" fontId="0" fillId="13" borderId="0" xfId="4" applyFont="1" applyFill="1" applyAlignment="1">
      <alignment horizontal="right" vertical="center"/>
    </xf>
    <xf numFmtId="44" fontId="0" fillId="5" borderId="0" xfId="4" applyFont="1" applyFill="1" applyAlignment="1">
      <alignment horizontal="right" vertical="center"/>
    </xf>
    <xf numFmtId="44" fontId="0" fillId="13" borderId="0" xfId="4" applyFont="1" applyFill="1" applyAlignment="1">
      <alignment horizontal="right" vertical="center" wrapText="1"/>
    </xf>
    <xf numFmtId="44" fontId="0" fillId="5" borderId="0" xfId="4" applyFont="1" applyFill="1" applyAlignment="1">
      <alignment horizontal="right" vertical="center" wrapText="1"/>
    </xf>
    <xf numFmtId="44" fontId="45" fillId="5" borderId="0" xfId="4" applyFont="1" applyFill="1" applyAlignment="1">
      <alignment horizontal="right" vertical="center"/>
    </xf>
    <xf numFmtId="44" fontId="0" fillId="13" borderId="2" xfId="4" applyFont="1" applyFill="1" applyBorder="1" applyAlignment="1">
      <alignment horizontal="right" vertical="center"/>
    </xf>
    <xf numFmtId="44" fontId="0" fillId="5" borderId="2" xfId="4" applyFont="1" applyFill="1" applyBorder="1" applyAlignment="1">
      <alignment horizontal="right" vertical="center" wrapText="1"/>
    </xf>
    <xf numFmtId="44" fontId="0" fillId="13" borderId="2" xfId="4" applyFont="1" applyFill="1" applyBorder="1" applyAlignment="1">
      <alignment horizontal="right" vertical="center" wrapText="1"/>
    </xf>
    <xf numFmtId="3" fontId="0" fillId="5" borderId="2" xfId="0" applyNumberFormat="1" applyFont="1" applyFill="1" applyBorder="1" applyAlignment="1">
      <alignment horizontal="center"/>
    </xf>
    <xf numFmtId="3" fontId="53" fillId="5" borderId="1" xfId="0" applyNumberFormat="1" applyFont="1" applyFill="1" applyBorder="1" applyAlignment="1">
      <alignment horizontal="center" vertical="center" wrapText="1"/>
    </xf>
    <xf numFmtId="0" fontId="0" fillId="0" borderId="0" xfId="0"/>
    <xf numFmtId="0" fontId="17" fillId="0" borderId="6" xfId="0" applyFont="1" applyBorder="1" applyAlignment="1">
      <alignment horizontal="center" vertical="center" wrapText="1"/>
    </xf>
    <xf numFmtId="0" fontId="17" fillId="4" borderId="1" xfId="0" applyNumberFormat="1" applyFont="1" applyFill="1" applyBorder="1" applyAlignment="1">
      <alignment horizontal="center" vertical="center" wrapText="1"/>
    </xf>
    <xf numFmtId="0" fontId="52" fillId="5" borderId="45" xfId="0" applyNumberFormat="1" applyFont="1" applyFill="1" applyBorder="1" applyAlignment="1">
      <alignment horizontal="center" vertical="center" wrapText="1"/>
    </xf>
    <xf numFmtId="0" fontId="45" fillId="2" borderId="50" xfId="0" applyFont="1" applyFill="1" applyBorder="1" applyAlignment="1">
      <alignment vertical="center"/>
    </xf>
    <xf numFmtId="3" fontId="0" fillId="4" borderId="0" xfId="0" applyNumberFormat="1" applyFont="1" applyFill="1" applyBorder="1" applyAlignment="1">
      <alignment horizontal="right" vertical="center"/>
    </xf>
    <xf numFmtId="165" fontId="78" fillId="5" borderId="5" xfId="0" applyNumberFormat="1" applyFont="1" applyFill="1" applyBorder="1" applyAlignment="1">
      <alignment vertical="center"/>
    </xf>
    <xf numFmtId="0" fontId="45" fillId="2" borderId="51" xfId="0" applyFont="1" applyFill="1" applyBorder="1" applyAlignment="1">
      <alignment vertical="center"/>
    </xf>
    <xf numFmtId="3" fontId="0" fillId="4" borderId="2" xfId="0" applyNumberFormat="1" applyFont="1" applyFill="1" applyBorder="1" applyAlignment="1">
      <alignment horizontal="right" vertical="center"/>
    </xf>
    <xf numFmtId="165" fontId="78" fillId="5" borderId="4" xfId="0" applyNumberFormat="1" applyFont="1" applyFill="1" applyBorder="1" applyAlignment="1">
      <alignment vertical="center"/>
    </xf>
    <xf numFmtId="0" fontId="48" fillId="2" borderId="51" xfId="0" applyFont="1" applyFill="1" applyBorder="1" applyAlignment="1">
      <alignment horizontal="left" vertical="center"/>
    </xf>
    <xf numFmtId="3" fontId="17" fillId="4" borderId="2" xfId="0" applyNumberFormat="1" applyFont="1" applyFill="1" applyBorder="1" applyAlignment="1">
      <alignment horizontal="right" vertical="center"/>
    </xf>
    <xf numFmtId="165" fontId="52" fillId="5" borderId="4" xfId="0" applyNumberFormat="1" applyFont="1" applyFill="1" applyBorder="1" applyAlignment="1">
      <alignment vertical="center"/>
    </xf>
    <xf numFmtId="0" fontId="17" fillId="0" borderId="62" xfId="0" applyFont="1" applyBorder="1" applyAlignment="1">
      <alignment horizontal="center" vertical="center"/>
    </xf>
    <xf numFmtId="3" fontId="17" fillId="4" borderId="3" xfId="0" applyNumberFormat="1" applyFont="1" applyFill="1" applyBorder="1" applyAlignment="1">
      <alignment horizontal="center" vertical="center" wrapText="1"/>
    </xf>
    <xf numFmtId="0" fontId="52" fillId="5" borderId="63" xfId="0" applyNumberFormat="1" applyFont="1" applyFill="1" applyBorder="1" applyAlignment="1">
      <alignment horizontal="center" vertical="center" wrapText="1"/>
    </xf>
    <xf numFmtId="0" fontId="45" fillId="2" borderId="62" xfId="0" applyFont="1" applyFill="1" applyBorder="1" applyAlignment="1">
      <alignment vertical="center"/>
    </xf>
    <xf numFmtId="3" fontId="0" fillId="4" borderId="3" xfId="0" applyNumberFormat="1" applyFont="1" applyFill="1" applyBorder="1" applyAlignment="1">
      <alignment horizontal="right" vertical="center"/>
    </xf>
    <xf numFmtId="165" fontId="78" fillId="5" borderId="63" xfId="0" applyNumberFormat="1" applyFont="1" applyFill="1" applyBorder="1" applyAlignment="1">
      <alignment vertical="center"/>
    </xf>
    <xf numFmtId="0" fontId="48" fillId="2" borderId="6" xfId="0" applyFont="1" applyFill="1" applyBorder="1" applyAlignment="1">
      <alignment horizontal="left" vertical="center"/>
    </xf>
    <xf numFmtId="3" fontId="17" fillId="4" borderId="1" xfId="0" applyNumberFormat="1" applyFont="1" applyFill="1" applyBorder="1" applyAlignment="1">
      <alignment horizontal="right" vertical="center"/>
    </xf>
    <xf numFmtId="165" fontId="52" fillId="5" borderId="45" xfId="0" applyNumberFormat="1" applyFont="1" applyFill="1" applyBorder="1" applyAlignment="1">
      <alignment vertical="center"/>
    </xf>
    <xf numFmtId="0" fontId="17" fillId="4" borderId="6" xfId="0" applyFont="1" applyFill="1" applyBorder="1" applyAlignment="1">
      <alignment horizontal="center" vertical="center" wrapText="1"/>
    </xf>
    <xf numFmtId="0" fontId="52" fillId="5" borderId="45" xfId="0" applyFont="1" applyFill="1" applyBorder="1" applyAlignment="1">
      <alignment horizontal="center" vertical="center" wrapText="1"/>
    </xf>
    <xf numFmtId="0" fontId="52" fillId="5" borderId="1" xfId="0" applyFont="1" applyFill="1" applyBorder="1" applyAlignment="1">
      <alignment horizontal="center" vertical="center" wrapText="1"/>
    </xf>
    <xf numFmtId="0" fontId="17" fillId="4" borderId="65" xfId="0" applyFont="1" applyFill="1" applyBorder="1" applyAlignment="1">
      <alignment horizontal="center" vertical="center" wrapText="1"/>
    </xf>
    <xf numFmtId="0" fontId="64" fillId="5" borderId="62" xfId="12" applyFont="1" applyFill="1" applyBorder="1" applyAlignment="1">
      <alignment vertical="center" wrapText="1"/>
    </xf>
    <xf numFmtId="3" fontId="64" fillId="4" borderId="62" xfId="12" applyNumberFormat="1" applyFont="1" applyFill="1" applyBorder="1" applyAlignment="1">
      <alignment horizontal="right" vertical="center" wrapText="1"/>
    </xf>
    <xf numFmtId="167" fontId="99" fillId="5" borderId="63" xfId="12" applyNumberFormat="1" applyFont="1" applyFill="1" applyBorder="1" applyAlignment="1">
      <alignment horizontal="right" vertical="center" wrapText="1"/>
    </xf>
    <xf numFmtId="167" fontId="99" fillId="5" borderId="3" xfId="12" applyNumberFormat="1" applyFont="1" applyFill="1" applyBorder="1" applyAlignment="1">
      <alignment horizontal="right" vertical="center" wrapText="1"/>
    </xf>
    <xf numFmtId="3" fontId="17" fillId="4" borderId="57" xfId="0" applyNumberFormat="1" applyFont="1" applyFill="1" applyBorder="1" applyAlignment="1">
      <alignment vertical="center"/>
    </xf>
    <xf numFmtId="164" fontId="78" fillId="5" borderId="63" xfId="0" applyNumberFormat="1" applyFont="1" applyFill="1" applyBorder="1" applyAlignment="1">
      <alignment vertical="center"/>
    </xf>
    <xf numFmtId="0" fontId="64" fillId="5" borderId="50" xfId="12" applyFont="1" applyFill="1" applyBorder="1" applyAlignment="1">
      <alignment vertical="center" wrapText="1"/>
    </xf>
    <xf numFmtId="3" fontId="64" fillId="4" borderId="50" xfId="12" applyNumberFormat="1" applyFont="1" applyFill="1" applyBorder="1" applyAlignment="1">
      <alignment horizontal="right" vertical="center" wrapText="1"/>
    </xf>
    <xf numFmtId="167" fontId="99" fillId="5" borderId="5" xfId="12" applyNumberFormat="1" applyFont="1" applyFill="1" applyBorder="1" applyAlignment="1">
      <alignment horizontal="right" vertical="center" wrapText="1"/>
    </xf>
    <xf numFmtId="167" fontId="99" fillId="5" borderId="0" xfId="12" applyNumberFormat="1" applyFont="1" applyFill="1" applyBorder="1" applyAlignment="1">
      <alignment horizontal="right" vertical="center" wrapText="1"/>
    </xf>
    <xf numFmtId="3" fontId="17" fillId="4" borderId="22" xfId="0" applyNumberFormat="1" applyFont="1" applyFill="1" applyBorder="1" applyAlignment="1">
      <alignment vertical="center"/>
    </xf>
    <xf numFmtId="164" fontId="78" fillId="5" borderId="5" xfId="0" applyNumberFormat="1" applyFont="1" applyFill="1" applyBorder="1" applyAlignment="1">
      <alignment vertical="center"/>
    </xf>
    <xf numFmtId="3" fontId="94" fillId="4" borderId="50" xfId="12" applyNumberFormat="1" applyFont="1" applyFill="1" applyBorder="1" applyAlignment="1">
      <alignment vertical="center"/>
    </xf>
    <xf numFmtId="167" fontId="100" fillId="5" borderId="5" xfId="12" quotePrefix="1" applyNumberFormat="1" applyFont="1" applyFill="1" applyBorder="1" applyAlignment="1">
      <alignment horizontal="right" vertical="center"/>
    </xf>
    <xf numFmtId="0" fontId="64" fillId="5" borderId="51" xfId="12" applyFont="1" applyFill="1" applyBorder="1" applyAlignment="1">
      <alignment vertical="center" wrapText="1"/>
    </xf>
    <xf numFmtId="3" fontId="64" fillId="4" borderId="51" xfId="12" applyNumberFormat="1" applyFont="1" applyFill="1" applyBorder="1" applyAlignment="1">
      <alignment horizontal="right" vertical="center" wrapText="1"/>
    </xf>
    <xf numFmtId="167" fontId="99" fillId="5" borderId="4" xfId="12" applyNumberFormat="1" applyFont="1" applyFill="1" applyBorder="1" applyAlignment="1">
      <alignment horizontal="right" vertical="center" wrapText="1"/>
    </xf>
    <xf numFmtId="167" fontId="99" fillId="5" borderId="2" xfId="12" applyNumberFormat="1" applyFont="1" applyFill="1" applyBorder="1" applyAlignment="1">
      <alignment horizontal="right" vertical="center" wrapText="1"/>
    </xf>
    <xf numFmtId="3" fontId="17" fillId="4" borderId="56" xfId="0" applyNumberFormat="1" applyFont="1" applyFill="1" applyBorder="1" applyAlignment="1">
      <alignment vertical="center"/>
    </xf>
    <xf numFmtId="164" fontId="78" fillId="5" borderId="4" xfId="0" applyNumberFormat="1" applyFont="1" applyFill="1" applyBorder="1" applyAlignment="1">
      <alignment vertical="center"/>
    </xf>
    <xf numFmtId="0" fontId="17" fillId="5" borderId="51" xfId="0" applyFont="1" applyFill="1" applyBorder="1" applyAlignment="1">
      <alignment vertical="center"/>
    </xf>
    <xf numFmtId="3" fontId="17" fillId="4" borderId="51" xfId="0" applyNumberFormat="1" applyFont="1" applyFill="1" applyBorder="1" applyAlignment="1">
      <alignment vertical="center"/>
    </xf>
    <xf numFmtId="167" fontId="52" fillId="5" borderId="4" xfId="0" applyNumberFormat="1" applyFont="1" applyFill="1" applyBorder="1" applyAlignment="1">
      <alignment vertical="center"/>
    </xf>
    <xf numFmtId="167" fontId="52" fillId="5" borderId="2" xfId="0" applyNumberFormat="1" applyFont="1" applyFill="1" applyBorder="1" applyAlignment="1">
      <alignment vertical="center"/>
    </xf>
    <xf numFmtId="0" fontId="64" fillId="0" borderId="0" xfId="12" applyFont="1" applyFill="1" applyBorder="1" applyAlignment="1">
      <alignment vertical="center" wrapText="1"/>
    </xf>
    <xf numFmtId="0" fontId="52" fillId="5" borderId="63" xfId="0" applyFont="1" applyFill="1" applyBorder="1" applyAlignment="1">
      <alignment horizontal="center" vertical="center"/>
    </xf>
    <xf numFmtId="3" fontId="0" fillId="4" borderId="3" xfId="0" applyNumberFormat="1" applyFill="1" applyBorder="1" applyAlignment="1">
      <alignment vertical="center"/>
    </xf>
    <xf numFmtId="3" fontId="0" fillId="4" borderId="0" xfId="0" applyNumberFormat="1" applyFill="1" applyBorder="1" applyAlignment="1">
      <alignment vertical="center"/>
    </xf>
    <xf numFmtId="3" fontId="0" fillId="4" borderId="2" xfId="0" applyNumberFormat="1" applyFill="1" applyBorder="1" applyAlignment="1">
      <alignment vertical="center"/>
    </xf>
    <xf numFmtId="3" fontId="17" fillId="4" borderId="2" xfId="0" applyNumberFormat="1" applyFont="1" applyFill="1" applyBorder="1" applyAlignment="1">
      <alignment vertical="center"/>
    </xf>
    <xf numFmtId="0" fontId="17" fillId="4" borderId="62" xfId="0" applyFont="1" applyFill="1" applyBorder="1" applyAlignment="1">
      <alignment horizontal="center" vertical="center" wrapText="1"/>
    </xf>
    <xf numFmtId="0" fontId="52" fillId="5" borderId="63"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52" fillId="5" borderId="3"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0" fillId="5" borderId="62" xfId="0" applyFill="1" applyBorder="1" applyAlignment="1">
      <alignment vertical="center"/>
    </xf>
    <xf numFmtId="0" fontId="64" fillId="4" borderId="62" xfId="13" applyFont="1" applyFill="1" applyBorder="1" applyAlignment="1">
      <alignment horizontal="right" vertical="center" wrapText="1"/>
    </xf>
    <xf numFmtId="164" fontId="99" fillId="5" borderId="63" xfId="13" applyNumberFormat="1" applyFont="1" applyFill="1" applyBorder="1" applyAlignment="1">
      <alignment horizontal="right" vertical="center" wrapText="1"/>
    </xf>
    <xf numFmtId="0" fontId="64" fillId="4" borderId="3" xfId="13" applyFont="1" applyFill="1" applyBorder="1" applyAlignment="1">
      <alignment horizontal="right" vertical="center" wrapText="1"/>
    </xf>
    <xf numFmtId="164" fontId="99" fillId="5" borderId="3" xfId="13" applyNumberFormat="1" applyFont="1" applyFill="1" applyBorder="1" applyAlignment="1">
      <alignment vertical="center" wrapText="1"/>
    </xf>
    <xf numFmtId="0" fontId="65" fillId="4" borderId="57" xfId="13" applyFont="1" applyFill="1" applyBorder="1" applyAlignment="1">
      <alignment vertical="center" wrapText="1"/>
    </xf>
    <xf numFmtId="164" fontId="52" fillId="5" borderId="63" xfId="0" applyNumberFormat="1" applyFont="1" applyFill="1" applyBorder="1" applyAlignment="1">
      <alignment horizontal="right" vertical="center" wrapText="1"/>
    </xf>
    <xf numFmtId="0" fontId="0" fillId="5" borderId="51" xfId="0" applyFill="1" applyBorder="1" applyAlignment="1">
      <alignment vertical="center"/>
    </xf>
    <xf numFmtId="0" fontId="64" fillId="4" borderId="51" xfId="13" applyFont="1" applyFill="1" applyBorder="1" applyAlignment="1">
      <alignment horizontal="right" vertical="center" wrapText="1"/>
    </xf>
    <xf numFmtId="164" fontId="99" fillId="5" borderId="4" xfId="13" applyNumberFormat="1" applyFont="1" applyFill="1" applyBorder="1" applyAlignment="1">
      <alignment horizontal="right" vertical="center" wrapText="1"/>
    </xf>
    <xf numFmtId="0" fontId="64" fillId="4" borderId="2" xfId="13" applyFont="1" applyFill="1" applyBorder="1" applyAlignment="1">
      <alignment horizontal="right" vertical="center" wrapText="1"/>
    </xf>
    <xf numFmtId="164" fontId="99" fillId="5" borderId="2" xfId="13" applyNumberFormat="1" applyFont="1" applyFill="1" applyBorder="1" applyAlignment="1">
      <alignment vertical="center" wrapText="1"/>
    </xf>
    <xf numFmtId="0" fontId="65" fillId="4" borderId="56" xfId="13" applyFont="1" applyFill="1" applyBorder="1" applyAlignment="1">
      <alignment vertical="center" wrapText="1"/>
    </xf>
    <xf numFmtId="164" fontId="52" fillId="5" borderId="4" xfId="2" applyNumberFormat="1" applyFont="1" applyFill="1" applyBorder="1" applyAlignment="1">
      <alignment horizontal="right"/>
    </xf>
    <xf numFmtId="0" fontId="17" fillId="4" borderId="51" xfId="0" applyFont="1" applyFill="1" applyBorder="1" applyAlignment="1">
      <alignment vertical="center"/>
    </xf>
    <xf numFmtId="164" fontId="52" fillId="5" borderId="4" xfId="0" applyNumberFormat="1" applyFont="1" applyFill="1" applyBorder="1" applyAlignment="1">
      <alignment vertical="center"/>
    </xf>
    <xf numFmtId="0" fontId="17" fillId="4" borderId="2" xfId="0" applyFont="1" applyFill="1" applyBorder="1" applyAlignment="1">
      <alignment vertical="center"/>
    </xf>
    <xf numFmtId="164" fontId="101" fillId="5" borderId="2" xfId="13" applyNumberFormat="1" applyFont="1" applyFill="1" applyBorder="1" applyAlignment="1">
      <alignment vertical="center" wrapText="1"/>
    </xf>
    <xf numFmtId="164" fontId="52" fillId="5" borderId="4" xfId="0" applyNumberFormat="1" applyFont="1" applyFill="1" applyBorder="1" applyAlignment="1">
      <alignment horizontal="right"/>
    </xf>
    <xf numFmtId="0" fontId="48" fillId="0" borderId="0" xfId="0" applyFont="1" applyFill="1" applyBorder="1" applyAlignment="1">
      <alignment vertical="center"/>
    </xf>
    <xf numFmtId="3" fontId="17" fillId="0" borderId="0" xfId="0" applyNumberFormat="1" applyFont="1" applyFill="1" applyBorder="1" applyAlignment="1">
      <alignment horizontal="right" vertical="center"/>
    </xf>
    <xf numFmtId="165" fontId="0" fillId="0" borderId="0" xfId="0" applyNumberFormat="1" applyFont="1" applyFill="1" applyBorder="1"/>
    <xf numFmtId="0" fontId="52" fillId="0" borderId="63"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0" fillId="5" borderId="50" xfId="0" applyFont="1" applyFill="1" applyBorder="1" applyAlignment="1">
      <alignment horizontal="left" vertical="center" wrapText="1"/>
    </xf>
    <xf numFmtId="0" fontId="0" fillId="4" borderId="62" xfId="0" applyFont="1" applyFill="1" applyBorder="1" applyAlignment="1">
      <alignment horizontal="right" vertical="center" wrapText="1"/>
    </xf>
    <xf numFmtId="0" fontId="78" fillId="5" borderId="0" xfId="0" quotePrefix="1" applyFont="1" applyFill="1" applyBorder="1" applyAlignment="1">
      <alignment horizontal="right" vertical="center" wrapText="1"/>
    </xf>
    <xf numFmtId="0" fontId="78" fillId="5" borderId="63" xfId="0" quotePrefix="1" applyFont="1" applyFill="1" applyBorder="1" applyAlignment="1">
      <alignment horizontal="right" vertical="center" wrapText="1"/>
    </xf>
    <xf numFmtId="164" fontId="78" fillId="5" borderId="3" xfId="0" quotePrefix="1" applyNumberFormat="1" applyFont="1" applyFill="1" applyBorder="1" applyAlignment="1">
      <alignment horizontal="right" vertical="center" wrapText="1"/>
    </xf>
    <xf numFmtId="0" fontId="17" fillId="4" borderId="57" xfId="0" applyFont="1" applyFill="1" applyBorder="1" applyAlignment="1">
      <alignment horizontal="right" vertical="center" wrapText="1"/>
    </xf>
    <xf numFmtId="164" fontId="52" fillId="5" borderId="63" xfId="0" quotePrefix="1" applyNumberFormat="1" applyFont="1" applyFill="1" applyBorder="1" applyAlignment="1">
      <alignment horizontal="right" vertical="center" wrapText="1"/>
    </xf>
    <xf numFmtId="0" fontId="64" fillId="4" borderId="50" xfId="13" applyFont="1" applyFill="1" applyBorder="1" applyAlignment="1">
      <alignment horizontal="right" vertical="center" wrapText="1"/>
    </xf>
    <xf numFmtId="164" fontId="78" fillId="5" borderId="0" xfId="0" applyNumberFormat="1" applyFont="1" applyFill="1" applyBorder="1" applyAlignment="1">
      <alignment horizontal="right" vertical="center" wrapText="1"/>
    </xf>
    <xf numFmtId="164" fontId="99" fillId="5" borderId="5" xfId="13" applyNumberFormat="1" applyFont="1" applyFill="1" applyBorder="1" applyAlignment="1">
      <alignment horizontal="right" vertical="center" wrapText="1"/>
    </xf>
    <xf numFmtId="164" fontId="78" fillId="5" borderId="0" xfId="0" applyNumberFormat="1" applyFont="1" applyFill="1" applyBorder="1" applyAlignment="1">
      <alignment vertical="center"/>
    </xf>
    <xf numFmtId="0" fontId="17" fillId="4" borderId="22" xfId="0" applyFont="1" applyFill="1" applyBorder="1"/>
    <xf numFmtId="164" fontId="52" fillId="5" borderId="5" xfId="0" applyNumberFormat="1" applyFont="1" applyFill="1" applyBorder="1"/>
    <xf numFmtId="164" fontId="78" fillId="5" borderId="0" xfId="0" quotePrefix="1" applyNumberFormat="1" applyFont="1" applyFill="1" applyBorder="1" applyAlignment="1">
      <alignment horizontal="right" vertical="center" wrapText="1"/>
    </xf>
    <xf numFmtId="164" fontId="99" fillId="5" borderId="5" xfId="13" quotePrefix="1" applyNumberFormat="1" applyFont="1" applyFill="1" applyBorder="1" applyAlignment="1">
      <alignment horizontal="right" vertical="center" wrapText="1"/>
    </xf>
    <xf numFmtId="164" fontId="78" fillId="5" borderId="0" xfId="0" quotePrefix="1" applyNumberFormat="1" applyFont="1" applyFill="1" applyBorder="1" applyAlignment="1">
      <alignment horizontal="right" vertical="center"/>
    </xf>
    <xf numFmtId="164" fontId="52" fillId="5" borderId="5" xfId="0" quotePrefix="1" applyNumberFormat="1" applyFont="1" applyFill="1" applyBorder="1" applyAlignment="1">
      <alignment horizontal="right"/>
    </xf>
    <xf numFmtId="0" fontId="94" fillId="4" borderId="50" xfId="13" applyFont="1" applyFill="1" applyBorder="1" applyAlignment="1">
      <alignment vertical="center"/>
    </xf>
    <xf numFmtId="164" fontId="52" fillId="5" borderId="1" xfId="0" applyNumberFormat="1" applyFont="1" applyFill="1" applyBorder="1" applyAlignment="1">
      <alignment horizontal="right" vertical="center" wrapText="1"/>
    </xf>
    <xf numFmtId="164" fontId="101" fillId="5" borderId="45" xfId="13" applyNumberFormat="1" applyFont="1" applyFill="1" applyBorder="1" applyAlignment="1">
      <alignment horizontal="right" vertical="center" wrapText="1"/>
    </xf>
    <xf numFmtId="0" fontId="17" fillId="4" borderId="6" xfId="0" applyFont="1" applyFill="1" applyBorder="1"/>
    <xf numFmtId="164" fontId="78" fillId="5" borderId="1" xfId="0" applyNumberFormat="1" applyFont="1" applyFill="1" applyBorder="1" applyAlignment="1">
      <alignment vertical="center"/>
    </xf>
    <xf numFmtId="0" fontId="17" fillId="4" borderId="65" xfId="0" applyFont="1" applyFill="1" applyBorder="1"/>
    <xf numFmtId="164" fontId="52" fillId="5" borderId="45" xfId="0" applyNumberFormat="1" applyFont="1" applyFill="1" applyBorder="1"/>
    <xf numFmtId="165" fontId="52" fillId="0" borderId="0" xfId="0" applyNumberFormat="1" applyFont="1" applyFill="1" applyBorder="1" applyAlignment="1">
      <alignment vertical="center"/>
    </xf>
    <xf numFmtId="0" fontId="0" fillId="0" borderId="0" xfId="0" applyFill="1" applyAlignment="1">
      <alignment vertical="center"/>
    </xf>
    <xf numFmtId="0" fontId="78" fillId="0" borderId="0" xfId="0" applyFont="1" applyAlignment="1">
      <alignment vertical="center"/>
    </xf>
    <xf numFmtId="3" fontId="64" fillId="4" borderId="0" xfId="12" applyNumberFormat="1" applyFont="1" applyFill="1" applyBorder="1" applyAlignment="1">
      <alignment horizontal="right" vertical="center" wrapText="1"/>
    </xf>
    <xf numFmtId="0" fontId="45" fillId="5" borderId="62" xfId="0" applyFont="1" applyFill="1" applyBorder="1" applyAlignment="1">
      <alignment vertical="center"/>
    </xf>
    <xf numFmtId="0" fontId="45" fillId="5" borderId="51" xfId="0" applyFont="1" applyFill="1" applyBorder="1" applyAlignment="1">
      <alignment vertical="center"/>
    </xf>
    <xf numFmtId="0" fontId="48" fillId="5" borderId="51" xfId="0" applyFont="1" applyFill="1" applyBorder="1" applyAlignment="1">
      <alignment vertical="center"/>
    </xf>
    <xf numFmtId="3" fontId="64" fillId="4" borderId="3" xfId="12" applyNumberFormat="1" applyFont="1" applyFill="1" applyBorder="1" applyAlignment="1">
      <alignment horizontal="right" vertical="center" wrapText="1"/>
    </xf>
    <xf numFmtId="165" fontId="99" fillId="5" borderId="63" xfId="12" applyNumberFormat="1" applyFont="1" applyFill="1" applyBorder="1" applyAlignment="1">
      <alignment horizontal="right" vertical="center" wrapText="1"/>
    </xf>
    <xf numFmtId="165" fontId="99" fillId="5" borderId="5" xfId="12" applyNumberFormat="1" applyFont="1" applyFill="1" applyBorder="1" applyAlignment="1">
      <alignment horizontal="right" vertical="center" wrapText="1"/>
    </xf>
    <xf numFmtId="3" fontId="64" fillId="4" borderId="2" xfId="12" applyNumberFormat="1" applyFont="1" applyFill="1" applyBorder="1" applyAlignment="1">
      <alignment horizontal="right" vertical="center" wrapText="1"/>
    </xf>
    <xf numFmtId="165" fontId="99" fillId="5" borderId="4" xfId="12" applyNumberFormat="1" applyFont="1" applyFill="1" applyBorder="1" applyAlignment="1">
      <alignment horizontal="right" vertical="center" wrapText="1"/>
    </xf>
    <xf numFmtId="165" fontId="101" fillId="5" borderId="4" xfId="12" applyNumberFormat="1" applyFont="1" applyFill="1" applyBorder="1" applyAlignment="1">
      <alignment horizontal="right" vertical="center" wrapText="1"/>
    </xf>
    <xf numFmtId="0" fontId="0" fillId="0" borderId="0" xfId="0"/>
    <xf numFmtId="0" fontId="13" fillId="0" borderId="66" xfId="0" applyFont="1" applyFill="1" applyBorder="1" applyAlignment="1">
      <alignment wrapText="1"/>
    </xf>
    <xf numFmtId="0" fontId="13" fillId="0" borderId="68" xfId="0" applyFont="1" applyFill="1" applyBorder="1" applyAlignment="1">
      <alignment wrapText="1"/>
    </xf>
    <xf numFmtId="0" fontId="13" fillId="0" borderId="67"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3" borderId="68" xfId="0" applyFont="1" applyFill="1" applyBorder="1" applyAlignment="1">
      <alignment wrapText="1"/>
    </xf>
    <xf numFmtId="0" fontId="13" fillId="3" borderId="69" xfId="0" applyFont="1" applyFill="1" applyBorder="1" applyAlignment="1">
      <alignment horizontal="center" vertical="center" wrapText="1"/>
    </xf>
    <xf numFmtId="0" fontId="45" fillId="0" borderId="0" xfId="0" applyFont="1" applyFill="1"/>
    <xf numFmtId="0" fontId="0" fillId="0" borderId="0" xfId="0" quotePrefix="1" applyNumberFormat="1" applyFont="1" applyBorder="1" applyAlignment="1">
      <alignment horizontal="right" vertical="center"/>
    </xf>
    <xf numFmtId="0" fontId="62" fillId="10" borderId="0" xfId="6" applyNumberFormat="1" applyFont="1" applyFill="1" applyBorder="1" applyAlignment="1">
      <alignment vertical="top"/>
    </xf>
    <xf numFmtId="3" fontId="102" fillId="0" borderId="0" xfId="0" applyNumberFormat="1" applyFont="1" applyFill="1" applyBorder="1" applyAlignment="1">
      <alignment horizontal="right" vertical="top" wrapText="1"/>
    </xf>
    <xf numFmtId="3" fontId="45" fillId="0" borderId="0" xfId="0" applyNumberFormat="1" applyFont="1" applyFill="1" applyBorder="1" applyAlignment="1">
      <alignment horizontal="right" vertical="top" wrapText="1"/>
    </xf>
    <xf numFmtId="3" fontId="0" fillId="10" borderId="0" xfId="0" applyNumberFormat="1" applyFont="1" applyFill="1" applyBorder="1" applyAlignment="1">
      <alignment vertical="top"/>
    </xf>
    <xf numFmtId="3" fontId="45" fillId="5" borderId="0" xfId="0" applyNumberFormat="1" applyFont="1" applyFill="1" applyBorder="1" applyAlignment="1">
      <alignment horizontal="center"/>
    </xf>
    <xf numFmtId="0" fontId="85" fillId="4" borderId="0" xfId="0" applyFont="1" applyFill="1" applyBorder="1" applyAlignment="1">
      <alignment horizontal="center" vertical="center"/>
    </xf>
    <xf numFmtId="0" fontId="85" fillId="0" borderId="0" xfId="0" applyFont="1" applyFill="1" applyAlignment="1">
      <alignment horizontal="center" vertical="center"/>
    </xf>
    <xf numFmtId="0" fontId="85" fillId="4" borderId="0" xfId="0" applyFont="1" applyFill="1" applyAlignment="1">
      <alignment horizontal="center" vertical="center"/>
    </xf>
    <xf numFmtId="0" fontId="85" fillId="0" borderId="0" xfId="0" applyFont="1" applyFill="1" applyBorder="1" applyAlignment="1">
      <alignment horizontal="center" vertical="center"/>
    </xf>
    <xf numFmtId="0" fontId="85" fillId="4" borderId="2" xfId="0" applyFont="1" applyFill="1" applyBorder="1" applyAlignment="1">
      <alignment horizontal="center" vertical="center"/>
    </xf>
    <xf numFmtId="3" fontId="53" fillId="0" borderId="2" xfId="0" applyNumberFormat="1" applyFont="1" applyBorder="1" applyAlignment="1">
      <alignment horizontal="center"/>
    </xf>
    <xf numFmtId="0" fontId="85" fillId="0" borderId="0" xfId="0" applyFont="1" applyAlignment="1">
      <alignment horizontal="center" vertical="center"/>
    </xf>
    <xf numFmtId="0" fontId="85" fillId="3" borderId="0" xfId="0" applyFont="1" applyFill="1" applyAlignment="1">
      <alignment horizontal="center" vertical="center"/>
    </xf>
    <xf numFmtId="0" fontId="64" fillId="0" borderId="3" xfId="11" applyFont="1" applyFill="1" applyBorder="1" applyAlignment="1">
      <alignment horizontal="center" wrapText="1"/>
    </xf>
    <xf numFmtId="0" fontId="64" fillId="4" borderId="0" xfId="11" applyFont="1" applyFill="1" applyBorder="1" applyAlignment="1">
      <alignment horizontal="center" wrapText="1"/>
    </xf>
    <xf numFmtId="0" fontId="64" fillId="0" borderId="0" xfId="11" applyFont="1" applyFill="1" applyBorder="1" applyAlignment="1">
      <alignment horizontal="center" wrapText="1"/>
    </xf>
    <xf numFmtId="0" fontId="32" fillId="0" borderId="0" xfId="0" applyFont="1" applyAlignment="1">
      <alignment horizontal="left" vertical="center" wrapText="1"/>
    </xf>
    <xf numFmtId="0" fontId="49" fillId="0" borderId="0" xfId="0" applyFont="1" applyAlignment="1">
      <alignment horizontal="center" vertical="center"/>
    </xf>
    <xf numFmtId="0" fontId="0" fillId="4" borderId="0" xfId="0" applyFont="1" applyFill="1" applyAlignment="1">
      <alignment horizontal="left" vertical="center"/>
    </xf>
    <xf numFmtId="0" fontId="0" fillId="5" borderId="0" xfId="0" applyFont="1" applyFill="1" applyAlignment="1">
      <alignment horizontal="left" vertical="center"/>
    </xf>
    <xf numFmtId="0" fontId="17" fillId="5" borderId="0" xfId="0" applyFont="1" applyFill="1" applyAlignment="1">
      <alignment horizontal="left" vertical="center"/>
    </xf>
    <xf numFmtId="0" fontId="17" fillId="4" borderId="0" xfId="0" applyFont="1" applyFill="1" applyAlignment="1">
      <alignment horizontal="left" vertical="center"/>
    </xf>
    <xf numFmtId="0" fontId="0" fillId="0" borderId="0" xfId="0" applyAlignment="1"/>
    <xf numFmtId="49" fontId="0" fillId="5" borderId="0" xfId="0" applyNumberFormat="1" applyFont="1" applyFill="1" applyAlignment="1">
      <alignment horizontal="left" vertical="center"/>
    </xf>
    <xf numFmtId="49" fontId="0" fillId="4" borderId="0" xfId="0" applyNumberFormat="1" applyFont="1" applyFill="1" applyAlignment="1">
      <alignment horizontal="left" vertical="center"/>
    </xf>
    <xf numFmtId="49" fontId="0" fillId="4" borderId="0" xfId="0" applyNumberFormat="1" applyFont="1" applyFill="1" applyAlignment="1">
      <alignment vertical="center"/>
    </xf>
    <xf numFmtId="49" fontId="17" fillId="4" borderId="0" xfId="0" applyNumberFormat="1" applyFont="1" applyFill="1" applyAlignment="1">
      <alignment horizontal="left" vertical="center"/>
    </xf>
    <xf numFmtId="0" fontId="0" fillId="0" borderId="0" xfId="0" applyAlignment="1">
      <alignment horizontal="left" vertical="top" wrapText="1"/>
    </xf>
    <xf numFmtId="0" fontId="48" fillId="4" borderId="0" xfId="0" applyFont="1" applyFill="1" applyAlignment="1">
      <alignment vertical="center" wrapText="1"/>
    </xf>
    <xf numFmtId="0" fontId="48" fillId="5" borderId="0" xfId="0" applyFont="1" applyFill="1" applyAlignment="1">
      <alignment vertical="center" wrapText="1"/>
    </xf>
    <xf numFmtId="0" fontId="0" fillId="0" borderId="0" xfId="0" applyAlignment="1">
      <alignment horizontal="left" wrapText="1"/>
    </xf>
    <xf numFmtId="0" fontId="29" fillId="0" borderId="0" xfId="0" applyFont="1" applyAlignment="1">
      <alignment horizontal="left" vertical="center" wrapText="1"/>
    </xf>
    <xf numFmtId="0" fontId="17" fillId="5" borderId="17" xfId="0" applyFont="1" applyFill="1" applyBorder="1" applyAlignment="1">
      <alignment horizontal="center" vertical="center"/>
    </xf>
    <xf numFmtId="0" fontId="44" fillId="0" borderId="0" xfId="0" applyFont="1" applyAlignment="1">
      <alignment horizontal="center" vertical="center"/>
    </xf>
    <xf numFmtId="0" fontId="49" fillId="0" borderId="0" xfId="0" applyFont="1" applyFill="1" applyAlignment="1">
      <alignment horizontal="center" vertical="center"/>
    </xf>
    <xf numFmtId="0" fontId="17" fillId="5" borderId="0"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16" fillId="2" borderId="56" xfId="0" applyFont="1" applyFill="1" applyBorder="1" applyAlignment="1">
      <alignment horizontal="center" vertical="center"/>
    </xf>
    <xf numFmtId="0" fontId="17" fillId="4" borderId="3" xfId="0" applyFont="1" applyFill="1" applyBorder="1" applyAlignment="1">
      <alignment horizontal="center" vertical="center"/>
    </xf>
    <xf numFmtId="0" fontId="17" fillId="2" borderId="2" xfId="0" applyFont="1" applyFill="1" applyBorder="1" applyAlignment="1">
      <alignment vertical="center"/>
    </xf>
    <xf numFmtId="0" fontId="44" fillId="0" borderId="0" xfId="0" applyFont="1" applyAlignment="1">
      <alignment horizontal="center" vertical="center" wrapText="1"/>
    </xf>
    <xf numFmtId="0" fontId="44" fillId="0" borderId="0" xfId="0" applyFont="1" applyFill="1" applyBorder="1" applyAlignment="1">
      <alignment horizontal="center" vertical="center"/>
    </xf>
    <xf numFmtId="0" fontId="17" fillId="4" borderId="15" xfId="0" applyFont="1" applyFill="1" applyBorder="1" applyAlignment="1">
      <alignment horizontal="center" vertical="center" wrapText="1"/>
    </xf>
    <xf numFmtId="0" fontId="17" fillId="5" borderId="4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5" borderId="62" xfId="0" applyFont="1" applyFill="1" applyBorder="1" applyAlignment="1">
      <alignment horizontal="left" vertical="center"/>
    </xf>
    <xf numFmtId="0" fontId="0" fillId="0" borderId="0" xfId="0" applyAlignment="1">
      <alignment horizontal="center"/>
    </xf>
    <xf numFmtId="1" fontId="0" fillId="3" borderId="9" xfId="0" applyNumberFormat="1" applyFont="1" applyFill="1" applyBorder="1" applyAlignment="1">
      <alignment horizontal="center"/>
    </xf>
    <xf numFmtId="0" fontId="0" fillId="3" borderId="5" xfId="0" applyFont="1" applyFill="1" applyBorder="1" applyAlignment="1">
      <alignment horizontal="center"/>
    </xf>
    <xf numFmtId="164" fontId="78" fillId="3" borderId="5" xfId="0" applyNumberFormat="1" applyFont="1" applyFill="1" applyBorder="1" applyAlignment="1">
      <alignment horizontal="center"/>
    </xf>
    <xf numFmtId="3" fontId="29" fillId="0" borderId="0" xfId="0" applyNumberFormat="1" applyFont="1" applyFill="1" applyAlignment="1">
      <alignment vertical="center" wrapText="1"/>
    </xf>
    <xf numFmtId="3" fontId="29" fillId="5" borderId="0" xfId="0" applyNumberFormat="1" applyFont="1" applyFill="1" applyBorder="1"/>
    <xf numFmtId="0" fontId="17" fillId="0" borderId="0" xfId="7" applyFont="1" applyFill="1" applyBorder="1" applyAlignment="1">
      <alignment horizontal="right" vertical="center"/>
    </xf>
    <xf numFmtId="3" fontId="45" fillId="0" borderId="0" xfId="0" applyNumberFormat="1" applyFont="1" applyFill="1" applyBorder="1" applyAlignment="1">
      <alignment horizontal="center" vertical="center"/>
    </xf>
    <xf numFmtId="0" fontId="33" fillId="0" borderId="0" xfId="0" applyFont="1" applyFill="1" applyAlignment="1">
      <alignment horizontal="center" vertical="center"/>
    </xf>
    <xf numFmtId="0" fontId="35" fillId="0" borderId="0" xfId="0" applyFont="1" applyFill="1" applyAlignment="1">
      <alignment horizontal="center" vertical="center"/>
    </xf>
    <xf numFmtId="0" fontId="32" fillId="0" borderId="0" xfId="0" applyFont="1" applyAlignment="1">
      <alignment horizontal="left" vertical="center" wrapText="1"/>
    </xf>
    <xf numFmtId="0" fontId="39" fillId="0" borderId="0" xfId="1" applyFont="1" applyAlignment="1">
      <alignment horizontal="left" vertical="center" wrapText="1"/>
    </xf>
    <xf numFmtId="0" fontId="49" fillId="0" borderId="0" xfId="0" applyFont="1" applyAlignment="1">
      <alignment horizontal="center" vertical="center"/>
    </xf>
    <xf numFmtId="0" fontId="31" fillId="4" borderId="0" xfId="0" applyFont="1" applyFill="1" applyAlignment="1">
      <alignment horizontal="left" vertical="center"/>
    </xf>
    <xf numFmtId="0" fontId="0" fillId="4" borderId="0" xfId="0" applyFont="1" applyFill="1" applyAlignment="1">
      <alignment horizontal="left" vertical="center"/>
    </xf>
    <xf numFmtId="0" fontId="0" fillId="5" borderId="0" xfId="0" applyFont="1" applyFill="1" applyAlignment="1">
      <alignment horizontal="left" vertical="center"/>
    </xf>
    <xf numFmtId="0" fontId="17" fillId="5" borderId="0" xfId="0" applyFont="1" applyFill="1" applyAlignment="1">
      <alignment horizontal="left" vertical="center"/>
    </xf>
    <xf numFmtId="0" fontId="17" fillId="4" borderId="0" xfId="0" applyFont="1" applyFill="1" applyAlignment="1">
      <alignment horizontal="left" vertical="center"/>
    </xf>
    <xf numFmtId="0" fontId="0" fillId="0" borderId="0" xfId="0" applyAlignment="1"/>
    <xf numFmtId="0" fontId="17" fillId="5" borderId="0" xfId="0" applyFont="1" applyFill="1" applyBorder="1" applyAlignment="1">
      <alignment horizontal="left" vertical="center"/>
    </xf>
    <xf numFmtId="49" fontId="0" fillId="5" borderId="0" xfId="0" applyNumberFormat="1" applyFont="1" applyFill="1" applyAlignment="1">
      <alignment horizontal="left" vertical="center"/>
    </xf>
    <xf numFmtId="49" fontId="0" fillId="4" borderId="0" xfId="0" applyNumberFormat="1" applyFont="1" applyFill="1" applyAlignment="1">
      <alignment horizontal="left" vertical="center"/>
    </xf>
    <xf numFmtId="49" fontId="17" fillId="5" borderId="0" xfId="0" applyNumberFormat="1" applyFont="1" applyFill="1" applyAlignment="1">
      <alignment horizontal="left" vertical="center"/>
    </xf>
    <xf numFmtId="0" fontId="49" fillId="0" borderId="0" xfId="0" applyFont="1" applyAlignment="1">
      <alignment horizontal="center"/>
    </xf>
    <xf numFmtId="49" fontId="0" fillId="4" borderId="0" xfId="0" applyNumberFormat="1" applyFont="1" applyFill="1" applyAlignment="1">
      <alignment vertical="center"/>
    </xf>
    <xf numFmtId="49" fontId="53" fillId="4" borderId="0" xfId="0" applyNumberFormat="1" applyFont="1" applyFill="1" applyAlignment="1">
      <alignment horizontal="left" vertical="center"/>
    </xf>
    <xf numFmtId="49" fontId="17" fillId="0" borderId="0" xfId="0" applyNumberFormat="1" applyFont="1" applyFill="1" applyAlignment="1">
      <alignment horizontal="left" vertical="center"/>
    </xf>
    <xf numFmtId="49" fontId="17" fillId="4" borderId="0" xfId="0" applyNumberFormat="1" applyFont="1" applyFill="1" applyAlignment="1">
      <alignment horizontal="left" vertical="center"/>
    </xf>
    <xf numFmtId="0" fontId="0" fillId="0" borderId="0" xfId="0" applyAlignment="1">
      <alignment horizontal="left" vertical="top" wrapText="1"/>
    </xf>
    <xf numFmtId="0" fontId="48" fillId="4" borderId="0" xfId="0" applyFont="1" applyFill="1" applyAlignment="1">
      <alignment vertical="center" wrapText="1"/>
    </xf>
    <xf numFmtId="0" fontId="48" fillId="5" borderId="0" xfId="0" applyFont="1" applyFill="1" applyAlignment="1">
      <alignment vertical="center" wrapText="1"/>
    </xf>
    <xf numFmtId="0" fontId="41" fillId="0" borderId="0" xfId="0" applyFont="1" applyAlignment="1">
      <alignment horizontal="center" vertical="center"/>
    </xf>
    <xf numFmtId="0" fontId="41" fillId="0" borderId="0" xfId="0" applyFont="1" applyBorder="1" applyAlignment="1">
      <alignment horizontal="center" vertical="center"/>
    </xf>
    <xf numFmtId="0" fontId="17" fillId="4" borderId="3" xfId="0" applyFont="1" applyFill="1" applyBorder="1" applyAlignment="1">
      <alignment horizontal="left" vertical="center" wrapText="1"/>
    </xf>
    <xf numFmtId="0" fontId="17" fillId="5" borderId="0" xfId="0" applyFont="1" applyFill="1" applyAlignment="1">
      <alignment horizontal="left" vertical="center" wrapText="1"/>
    </xf>
    <xf numFmtId="0" fontId="17" fillId="4" borderId="0" xfId="0" applyFont="1" applyFill="1" applyAlignment="1">
      <alignment vertical="center" wrapText="1"/>
    </xf>
    <xf numFmtId="0" fontId="0" fillId="0" borderId="0" xfId="0" applyAlignment="1">
      <alignment horizontal="left" vertical="center" wrapText="1"/>
    </xf>
    <xf numFmtId="0" fontId="0" fillId="0" borderId="0" xfId="0" applyAlignment="1">
      <alignment horizontal="left" wrapText="1"/>
    </xf>
    <xf numFmtId="0" fontId="0" fillId="0" borderId="0" xfId="0" applyFill="1" applyBorder="1" applyAlignment="1">
      <alignment horizontal="left" wrapText="1"/>
    </xf>
    <xf numFmtId="0" fontId="61" fillId="0" borderId="0" xfId="0" applyFont="1" applyAlignment="1">
      <alignment horizontal="center" vertical="center"/>
    </xf>
    <xf numFmtId="0" fontId="98" fillId="0" borderId="0" xfId="0" applyFont="1" applyFill="1" applyAlignment="1">
      <alignment horizontal="center" vertical="center"/>
    </xf>
    <xf numFmtId="0" fontId="0" fillId="0" borderId="0" xfId="0" applyFill="1" applyAlignment="1">
      <alignment horizontal="left" wrapText="1"/>
    </xf>
    <xf numFmtId="0" fontId="29" fillId="0" borderId="0" xfId="0" applyFont="1" applyFill="1" applyBorder="1" applyAlignment="1">
      <alignment horizontal="left" vertical="top" wrapText="1"/>
    </xf>
    <xf numFmtId="0" fontId="49" fillId="0" borderId="0" xfId="0" applyFont="1" applyAlignment="1">
      <alignment horizontal="center" vertical="center" wrapText="1"/>
    </xf>
    <xf numFmtId="0" fontId="49" fillId="0" borderId="20" xfId="0" applyFont="1" applyBorder="1" applyAlignment="1">
      <alignment horizontal="center" vertical="center" wrapText="1"/>
    </xf>
    <xf numFmtId="0" fontId="29" fillId="0" borderId="0" xfId="0" applyFont="1" applyAlignment="1">
      <alignment horizontal="left" vertical="center" wrapText="1"/>
    </xf>
    <xf numFmtId="0" fontId="50" fillId="5" borderId="16" xfId="0" applyFont="1" applyFill="1" applyBorder="1" applyAlignment="1">
      <alignment horizontal="left" vertical="center" wrapText="1"/>
    </xf>
    <xf numFmtId="0" fontId="50" fillId="5" borderId="19"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2" borderId="16" xfId="0" applyFont="1" applyFill="1" applyBorder="1" applyAlignment="1">
      <alignment vertical="center" wrapText="1"/>
    </xf>
    <xf numFmtId="0" fontId="17" fillId="2" borderId="19" xfId="0" applyFont="1" applyFill="1" applyBorder="1" applyAlignment="1">
      <alignment vertical="center" wrapText="1"/>
    </xf>
    <xf numFmtId="0" fontId="48" fillId="3" borderId="17" xfId="0" applyFont="1" applyFill="1" applyBorder="1" applyAlignment="1">
      <alignment horizontal="center" vertical="center"/>
    </xf>
    <xf numFmtId="0" fontId="48" fillId="3" borderId="18" xfId="0" applyFont="1" applyFill="1" applyBorder="1" applyAlignment="1">
      <alignment horizontal="center" vertical="center"/>
    </xf>
    <xf numFmtId="0" fontId="49" fillId="0" borderId="0" xfId="0" applyFont="1" applyAlignment="1">
      <alignment horizontal="center" wrapText="1"/>
    </xf>
    <xf numFmtId="0" fontId="17" fillId="5" borderId="17" xfId="0" applyFont="1" applyFill="1" applyBorder="1" applyAlignment="1">
      <alignment horizontal="center" vertical="center"/>
    </xf>
    <xf numFmtId="0" fontId="31" fillId="5" borderId="16" xfId="0" applyFont="1" applyFill="1" applyBorder="1" applyAlignment="1">
      <alignment horizontal="left" vertical="center" wrapText="1"/>
    </xf>
    <xf numFmtId="0" fontId="31" fillId="5" borderId="19" xfId="0" applyFont="1" applyFill="1" applyBorder="1" applyAlignment="1">
      <alignment horizontal="left" vertical="center" wrapText="1"/>
    </xf>
    <xf numFmtId="0" fontId="31" fillId="5" borderId="16" xfId="0" applyFont="1" applyFill="1" applyBorder="1" applyAlignment="1">
      <alignment horizontal="left" vertical="center"/>
    </xf>
    <xf numFmtId="0" fontId="31" fillId="5" borderId="19" xfId="0" applyFont="1" applyFill="1" applyBorder="1" applyAlignment="1">
      <alignment horizontal="left" vertical="center"/>
    </xf>
    <xf numFmtId="0" fontId="49" fillId="0" borderId="0" xfId="0" applyFont="1" applyBorder="1" applyAlignment="1">
      <alignment horizontal="center" vertical="center"/>
    </xf>
    <xf numFmtId="0" fontId="44" fillId="0" borderId="0" xfId="0" applyFont="1" applyAlignment="1">
      <alignment horizontal="center" vertical="center"/>
    </xf>
    <xf numFmtId="0" fontId="49" fillId="0" borderId="0" xfId="0" applyFont="1" applyFill="1" applyAlignment="1">
      <alignment horizontal="center" vertical="center"/>
    </xf>
    <xf numFmtId="0" fontId="44" fillId="0" borderId="0" xfId="0" applyFont="1" applyFill="1" applyAlignment="1">
      <alignment horizontal="center" vertical="center"/>
    </xf>
    <xf numFmtId="0" fontId="20" fillId="0" borderId="0" xfId="0" applyFont="1" applyFill="1" applyAlignment="1">
      <alignment horizontal="center" vertical="center"/>
    </xf>
    <xf numFmtId="0" fontId="0" fillId="0" borderId="0" xfId="0" applyFont="1" applyAlignment="1">
      <alignment horizontal="left" vertical="center"/>
    </xf>
    <xf numFmtId="0" fontId="17" fillId="5" borderId="0"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52" fillId="5" borderId="0" xfId="0" applyFont="1" applyFill="1" applyBorder="1" applyAlignment="1">
      <alignment horizontal="center" vertical="center" wrapText="1"/>
    </xf>
    <xf numFmtId="0" fontId="52" fillId="5" borderId="20" xfId="0" applyFont="1" applyFill="1" applyBorder="1" applyAlignment="1">
      <alignment horizontal="center" vertical="center" wrapText="1"/>
    </xf>
    <xf numFmtId="0" fontId="44" fillId="0" borderId="0" xfId="0" applyFont="1" applyBorder="1" applyAlignment="1">
      <alignment horizontal="center" vertical="center"/>
    </xf>
    <xf numFmtId="0" fontId="89" fillId="5" borderId="0" xfId="0" applyFont="1" applyFill="1" applyAlignment="1">
      <alignment horizontal="center" vertical="center"/>
    </xf>
    <xf numFmtId="0" fontId="17" fillId="2" borderId="24"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4"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52" fillId="2" borderId="24" xfId="0" applyFont="1" applyFill="1" applyBorder="1" applyAlignment="1">
      <alignment horizontal="center" vertical="center" wrapText="1"/>
    </xf>
    <xf numFmtId="0" fontId="52" fillId="2" borderId="20" xfId="0" applyFont="1" applyFill="1" applyBorder="1" applyAlignment="1">
      <alignment horizontal="center" vertical="center" wrapText="1"/>
    </xf>
    <xf numFmtId="0" fontId="49" fillId="0" borderId="2" xfId="0" applyFont="1" applyBorder="1" applyAlignment="1">
      <alignment horizontal="center" vertical="center"/>
    </xf>
    <xf numFmtId="0" fontId="53" fillId="5" borderId="3"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49" fillId="5" borderId="0" xfId="0" applyFont="1" applyFill="1" applyBorder="1" applyAlignment="1">
      <alignment horizontal="center" vertical="center"/>
    </xf>
    <xf numFmtId="0" fontId="17" fillId="5" borderId="24" xfId="0" applyFont="1" applyFill="1" applyBorder="1" applyAlignment="1">
      <alignment horizontal="center" vertical="center"/>
    </xf>
    <xf numFmtId="0" fontId="17" fillId="5" borderId="25" xfId="0" applyFont="1" applyFill="1" applyBorder="1" applyAlignment="1">
      <alignment horizontal="center" vertical="center"/>
    </xf>
    <xf numFmtId="0" fontId="49" fillId="0" borderId="20" xfId="0" applyFont="1" applyBorder="1" applyAlignment="1">
      <alignment horizontal="center" vertical="center"/>
    </xf>
    <xf numFmtId="0" fontId="17" fillId="5" borderId="29" xfId="0" applyFont="1" applyFill="1" applyBorder="1" applyAlignment="1">
      <alignment horizontal="center" vertical="center"/>
    </xf>
    <xf numFmtId="0" fontId="17" fillId="5" borderId="30" xfId="0" applyFont="1" applyFill="1" applyBorder="1" applyAlignment="1">
      <alignment horizontal="center" vertical="center"/>
    </xf>
    <xf numFmtId="0" fontId="17" fillId="5" borderId="16"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56" xfId="0" applyFont="1" applyFill="1" applyBorder="1" applyAlignment="1">
      <alignment horizontal="center" vertical="center"/>
    </xf>
    <xf numFmtId="0" fontId="17" fillId="4" borderId="3" xfId="0" applyFont="1" applyFill="1" applyBorder="1" applyAlignment="1">
      <alignment horizontal="center"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44" fillId="0" borderId="0" xfId="0" applyFont="1" applyAlignment="1">
      <alignment horizontal="center" vertical="center" wrapText="1"/>
    </xf>
    <xf numFmtId="0" fontId="44" fillId="0" borderId="0"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3" xfId="0" applyFont="1" applyFill="1" applyBorder="1" applyAlignment="1">
      <alignment horizontal="center" vertical="center" wrapText="1"/>
    </xf>
    <xf numFmtId="0" fontId="44" fillId="2" borderId="0" xfId="0" applyFont="1" applyFill="1" applyBorder="1" applyAlignment="1">
      <alignment horizontal="center" vertical="center"/>
    </xf>
    <xf numFmtId="0" fontId="29" fillId="0" borderId="3" xfId="0" applyFont="1" applyBorder="1" applyAlignment="1">
      <alignment horizontal="left" vertical="center" wrapText="1"/>
    </xf>
    <xf numFmtId="0" fontId="49" fillId="5" borderId="0" xfId="0" applyFont="1" applyFill="1" applyAlignment="1">
      <alignment horizontal="center" vertical="center" wrapText="1"/>
    </xf>
    <xf numFmtId="0" fontId="49" fillId="5" borderId="0" xfId="0" applyFont="1" applyFill="1" applyAlignment="1">
      <alignment horizontal="center" vertical="center"/>
    </xf>
    <xf numFmtId="0" fontId="48" fillId="3" borderId="12" xfId="0" applyFont="1" applyFill="1" applyBorder="1" applyAlignment="1">
      <alignment horizontal="center" vertical="center" wrapText="1"/>
    </xf>
    <xf numFmtId="0" fontId="48" fillId="3" borderId="14" xfId="0" applyFont="1" applyFill="1" applyBorder="1" applyAlignment="1">
      <alignment horizontal="center" vertical="center" wrapText="1"/>
    </xf>
    <xf numFmtId="0" fontId="48" fillId="3" borderId="13" xfId="0" applyFont="1" applyFill="1" applyBorder="1" applyAlignment="1">
      <alignment horizontal="center" vertical="center" wrapText="1"/>
    </xf>
    <xf numFmtId="0" fontId="48" fillId="3" borderId="11"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3" borderId="7" xfId="0" applyFont="1" applyFill="1" applyBorder="1" applyAlignment="1">
      <alignment horizontal="center" vertical="center" wrapText="1"/>
    </xf>
    <xf numFmtId="0" fontId="48" fillId="3" borderId="9"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6" xfId="0" applyFont="1" applyFill="1" applyBorder="1" applyAlignment="1">
      <alignment horizontal="center" vertical="center" wrapText="1"/>
    </xf>
    <xf numFmtId="0" fontId="48" fillId="3" borderId="38" xfId="0" applyFont="1" applyFill="1" applyBorder="1" applyAlignment="1">
      <alignment horizontal="center" vertical="center" wrapText="1"/>
    </xf>
    <xf numFmtId="0" fontId="48" fillId="3" borderId="39" xfId="0" applyFont="1" applyFill="1" applyBorder="1" applyAlignment="1">
      <alignment horizontal="center" vertical="center" wrapText="1"/>
    </xf>
    <xf numFmtId="0" fontId="48" fillId="3" borderId="40" xfId="0" applyFont="1" applyFill="1" applyBorder="1" applyAlignment="1">
      <alignment horizontal="center" vertical="center" wrapText="1"/>
    </xf>
    <xf numFmtId="0" fontId="48" fillId="3" borderId="37"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48" fillId="3" borderId="41" xfId="0" applyFont="1" applyFill="1" applyBorder="1" applyAlignment="1">
      <alignment horizontal="center" vertical="center" wrapText="1"/>
    </xf>
    <xf numFmtId="0" fontId="48" fillId="3" borderId="53" xfId="0" applyFont="1" applyFill="1" applyBorder="1" applyAlignment="1">
      <alignment horizontal="center" vertical="center" wrapText="1"/>
    </xf>
    <xf numFmtId="0" fontId="48" fillId="3" borderId="42" xfId="0" applyFont="1" applyFill="1" applyBorder="1" applyAlignment="1">
      <alignment horizontal="center" vertical="center" wrapText="1"/>
    </xf>
    <xf numFmtId="0" fontId="48" fillId="3" borderId="43" xfId="0" applyFont="1" applyFill="1" applyBorder="1" applyAlignment="1">
      <alignment horizontal="center" vertical="center" wrapText="1"/>
    </xf>
    <xf numFmtId="0" fontId="48" fillId="3" borderId="44" xfId="0" applyFont="1" applyFill="1" applyBorder="1" applyAlignment="1">
      <alignment horizontal="center" vertical="center" wrapText="1"/>
    </xf>
    <xf numFmtId="0" fontId="48" fillId="3" borderId="36"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17" fillId="0" borderId="0" xfId="0" applyFont="1" applyAlignment="1">
      <alignment horizontal="left" vertical="center" wrapText="1"/>
    </xf>
    <xf numFmtId="0" fontId="28" fillId="0" borderId="0" xfId="0" applyFont="1" applyAlignment="1">
      <alignment horizontal="left" vertical="top" wrapText="1"/>
    </xf>
    <xf numFmtId="0" fontId="24" fillId="0" borderId="0" xfId="0" applyFont="1" applyAlignment="1">
      <alignment horizontal="left" vertical="top" wrapText="1"/>
    </xf>
    <xf numFmtId="0" fontId="17" fillId="5" borderId="6"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17" fillId="5" borderId="64" xfId="0" applyFont="1" applyFill="1" applyBorder="1" applyAlignment="1">
      <alignment horizontal="center" vertical="center" wrapText="1"/>
    </xf>
    <xf numFmtId="0" fontId="64" fillId="0" borderId="0" xfId="12" applyFont="1" applyFill="1" applyBorder="1" applyAlignment="1">
      <alignment horizontal="left" wrapText="1"/>
    </xf>
    <xf numFmtId="0" fontId="17" fillId="5" borderId="6" xfId="0" applyFont="1" applyFill="1" applyBorder="1" applyAlignment="1">
      <alignment horizontal="left" vertical="center"/>
    </xf>
    <xf numFmtId="0" fontId="17" fillId="5" borderId="1" xfId="0" applyFont="1" applyFill="1" applyBorder="1" applyAlignment="1">
      <alignment horizontal="left" vertical="center"/>
    </xf>
    <xf numFmtId="0" fontId="17" fillId="5" borderId="62" xfId="0" applyFont="1" applyFill="1" applyBorder="1" applyAlignment="1">
      <alignment horizontal="center" vertical="center" wrapText="1"/>
    </xf>
    <xf numFmtId="0" fontId="17" fillId="5" borderId="50" xfId="0" applyFont="1" applyFill="1" applyBorder="1" applyAlignment="1">
      <alignment horizontal="center" vertical="center" wrapText="1"/>
    </xf>
    <xf numFmtId="0" fontId="17" fillId="5" borderId="45"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65" xfId="0" applyFont="1" applyFill="1" applyBorder="1" applyAlignment="1">
      <alignment horizontal="center" vertical="center" wrapText="1"/>
    </xf>
    <xf numFmtId="0" fontId="0" fillId="5" borderId="51" xfId="0" applyFill="1" applyBorder="1" applyAlignment="1">
      <alignment horizontal="left" vertical="center"/>
    </xf>
    <xf numFmtId="0" fontId="0" fillId="5" borderId="2" xfId="0" applyFill="1" applyBorder="1" applyAlignment="1">
      <alignment horizontal="left" vertical="center"/>
    </xf>
    <xf numFmtId="0" fontId="0" fillId="5" borderId="62" xfId="0" applyFill="1" applyBorder="1" applyAlignment="1">
      <alignment horizontal="left" vertical="center"/>
    </xf>
    <xf numFmtId="0" fontId="0" fillId="5" borderId="3" xfId="0" applyFill="1" applyBorder="1" applyAlignment="1">
      <alignment horizontal="left" vertical="center"/>
    </xf>
    <xf numFmtId="0" fontId="0" fillId="5" borderId="50" xfId="0" applyFill="1" applyBorder="1" applyAlignment="1">
      <alignment horizontal="left" vertical="center"/>
    </xf>
    <xf numFmtId="0" fontId="0" fillId="5" borderId="0" xfId="0" applyFill="1" applyBorder="1" applyAlignment="1">
      <alignment horizontal="left" vertical="center"/>
    </xf>
    <xf numFmtId="0" fontId="17" fillId="5" borderId="51"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65" xfId="0" applyFont="1" applyBorder="1" applyAlignment="1">
      <alignment horizontal="center" vertical="center" wrapText="1"/>
    </xf>
    <xf numFmtId="0" fontId="17" fillId="0" borderId="45" xfId="0" applyFont="1" applyBorder="1" applyAlignment="1">
      <alignment horizontal="center" vertical="center" wrapText="1"/>
    </xf>
    <xf numFmtId="0" fontId="17" fillId="5" borderId="51" xfId="0" applyFont="1" applyFill="1" applyBorder="1" applyAlignment="1">
      <alignment horizontal="left" vertical="center"/>
    </xf>
    <xf numFmtId="0" fontId="17" fillId="5" borderId="2" xfId="0" applyFont="1" applyFill="1" applyBorder="1" applyAlignment="1">
      <alignment horizontal="left" vertical="center"/>
    </xf>
    <xf numFmtId="0" fontId="64" fillId="5" borderId="50" xfId="12" applyFont="1" applyFill="1" applyBorder="1" applyAlignment="1">
      <alignment horizontal="left" vertical="center" wrapText="1"/>
    </xf>
    <xf numFmtId="0" fontId="64" fillId="5" borderId="0" xfId="12" applyFont="1" applyFill="1" applyBorder="1" applyAlignment="1">
      <alignment horizontal="left" vertical="center" wrapText="1"/>
    </xf>
    <xf numFmtId="0" fontId="64" fillId="5" borderId="51" xfId="12" applyFont="1" applyFill="1" applyBorder="1" applyAlignment="1">
      <alignment horizontal="left" vertical="center" wrapText="1"/>
    </xf>
    <xf numFmtId="0" fontId="64" fillId="5" borderId="2" xfId="12" applyFont="1" applyFill="1" applyBorder="1" applyAlignment="1">
      <alignment horizontal="left" vertical="center" wrapText="1"/>
    </xf>
    <xf numFmtId="0" fontId="17" fillId="5" borderId="62" xfId="0" applyFont="1" applyFill="1" applyBorder="1" applyAlignment="1">
      <alignment horizontal="left" vertical="center"/>
    </xf>
    <xf numFmtId="0" fontId="17" fillId="5" borderId="3" xfId="0" applyFont="1" applyFill="1" applyBorder="1" applyAlignment="1">
      <alignment horizontal="left" vertical="center"/>
    </xf>
    <xf numFmtId="0" fontId="64" fillId="5" borderId="62" xfId="12" applyFont="1" applyFill="1" applyBorder="1" applyAlignment="1">
      <alignment horizontal="left" vertical="center" wrapText="1"/>
    </xf>
    <xf numFmtId="0" fontId="64" fillId="5" borderId="3" xfId="12" applyFont="1" applyFill="1" applyBorder="1" applyAlignment="1">
      <alignment horizontal="left" vertical="center" wrapText="1"/>
    </xf>
    <xf numFmtId="0" fontId="60" fillId="0" borderId="0" xfId="1" applyFont="1" applyAlignment="1">
      <alignment horizontal="center" vertical="center" wrapText="1"/>
    </xf>
    <xf numFmtId="0" fontId="0" fillId="0" borderId="0" xfId="0" applyAlignment="1">
      <alignment horizontal="center"/>
    </xf>
    <xf numFmtId="0" fontId="29" fillId="4" borderId="70" xfId="0" applyFont="1" applyFill="1" applyBorder="1" applyAlignment="1">
      <alignment horizontal="center" vertical="center"/>
    </xf>
    <xf numFmtId="0" fontId="29" fillId="0" borderId="71" xfId="0" applyFont="1" applyFill="1" applyBorder="1" applyAlignment="1">
      <alignment horizontal="center" vertical="center"/>
    </xf>
    <xf numFmtId="0" fontId="29" fillId="4" borderId="71" xfId="0" applyFont="1" applyFill="1" applyBorder="1" applyAlignment="1">
      <alignment horizontal="center" vertical="center"/>
    </xf>
    <xf numFmtId="0" fontId="45" fillId="4" borderId="68" xfId="0" applyFont="1" applyFill="1" applyBorder="1" applyAlignment="1">
      <alignment vertical="center"/>
    </xf>
    <xf numFmtId="0" fontId="0" fillId="4" borderId="70" xfId="0" applyFont="1" applyFill="1" applyBorder="1"/>
    <xf numFmtId="0" fontId="0" fillId="0" borderId="71" xfId="0" applyFont="1" applyFill="1" applyBorder="1"/>
    <xf numFmtId="0" fontId="45" fillId="4" borderId="71" xfId="0" applyFont="1" applyFill="1" applyBorder="1" applyAlignment="1">
      <alignment vertical="center"/>
    </xf>
    <xf numFmtId="0" fontId="45" fillId="0" borderId="71" xfId="0" applyFont="1" applyFill="1" applyBorder="1" applyAlignment="1">
      <alignment vertical="center"/>
    </xf>
    <xf numFmtId="0" fontId="13" fillId="0" borderId="66" xfId="0" applyFont="1" applyFill="1" applyBorder="1" applyAlignment="1">
      <alignment horizontal="center" vertical="center" wrapText="1"/>
    </xf>
    <xf numFmtId="0" fontId="13" fillId="3" borderId="68"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29" fillId="0" borderId="72" xfId="0" applyFont="1" applyFill="1" applyBorder="1" applyAlignment="1">
      <alignment horizontal="center" vertical="center"/>
    </xf>
    <xf numFmtId="0" fontId="45" fillId="0" borderId="72" xfId="0" applyFont="1" applyFill="1" applyBorder="1" applyAlignment="1">
      <alignment vertical="center"/>
    </xf>
  </cellXfs>
  <cellStyles count="14">
    <cellStyle name="20% - Accent4" xfId="6" builtinId="42"/>
    <cellStyle name="40% - Accent4" xfId="7" builtinId="43"/>
    <cellStyle name="60% - Accent4" xfId="8" builtinId="44"/>
    <cellStyle name="Accent4" xfId="5" builtinId="41"/>
    <cellStyle name="Currency" xfId="4" builtinId="4"/>
    <cellStyle name="Hyperlink" xfId="1" builtinId="8"/>
    <cellStyle name="Normal" xfId="0" builtinId="0"/>
    <cellStyle name="Normal_Page 69" xfId="12"/>
    <cellStyle name="Normal_Page 70" xfId="13"/>
    <cellStyle name="Normal_pg12_1" xfId="3"/>
    <cellStyle name="Normal_qryAcadProgarmList_new_org_str" xfId="10"/>
    <cellStyle name="Normal_Sheet1 2" xfId="11"/>
    <cellStyle name="Percent" xfId="2" builtinId="5"/>
    <cellStyle name="Style 1" xfId="9"/>
  </cellStyles>
  <dxfs count="0"/>
  <tableStyles count="0" defaultTableStyle="TableStyleMedium2" defaultPivotStyle="PivotStyleLight16"/>
  <colors>
    <mruColors>
      <color rgb="FFC0C0C0"/>
      <color rgb="FFC75F09"/>
      <color rgb="FFFFCC00"/>
      <color rgb="FF713605"/>
      <color rgb="FF892D93"/>
      <color rgb="FFFFD629"/>
      <color rgb="FFF6E78A"/>
      <color rgb="FFCFCA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aseline="0"/>
            </a:pPr>
            <a:r>
              <a:rPr lang="en-US" sz="1500" baseline="0"/>
              <a:t>Undergraduate Enrollment by College</a:t>
            </a:r>
          </a:p>
        </c:rich>
      </c:tx>
      <c:overlay val="0"/>
    </c:title>
    <c:autoTitleDeleted val="0"/>
    <c:plotArea>
      <c:layout/>
      <c:barChart>
        <c:barDir val="col"/>
        <c:grouping val="stacked"/>
        <c:varyColors val="0"/>
        <c:ser>
          <c:idx val="0"/>
          <c:order val="0"/>
          <c:tx>
            <c:strRef>
              <c:f>'Page 31'!$A$11</c:f>
              <c:strCache>
                <c:ptCount val="1"/>
                <c:pt idx="0">
                  <c:v>Arts &amp; Humanities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31'!$B$10:$F$10</c:f>
              <c:numCache>
                <c:formatCode>General</c:formatCode>
                <c:ptCount val="5"/>
                <c:pt idx="0">
                  <c:v>2016</c:v>
                </c:pt>
                <c:pt idx="1">
                  <c:v>2017</c:v>
                </c:pt>
                <c:pt idx="2">
                  <c:v>2018</c:v>
                </c:pt>
                <c:pt idx="3">
                  <c:v>2019</c:v>
                </c:pt>
                <c:pt idx="4">
                  <c:v>2020</c:v>
                </c:pt>
              </c:numCache>
            </c:numRef>
          </c:cat>
          <c:val>
            <c:numRef>
              <c:f>'Page 31'!$B$11:$F$11</c:f>
              <c:numCache>
                <c:formatCode>#,##0</c:formatCode>
                <c:ptCount val="5"/>
                <c:pt idx="0">
                  <c:v>1371</c:v>
                </c:pt>
                <c:pt idx="1">
                  <c:v>1389</c:v>
                </c:pt>
                <c:pt idx="2">
                  <c:v>1290</c:v>
                </c:pt>
                <c:pt idx="3">
                  <c:v>1459</c:v>
                </c:pt>
                <c:pt idx="4">
                  <c:v>1525</c:v>
                </c:pt>
              </c:numCache>
            </c:numRef>
          </c:val>
          <c:extLst xmlns:c16r2="http://schemas.microsoft.com/office/drawing/2015/06/chart">
            <c:ext xmlns:c16="http://schemas.microsoft.com/office/drawing/2014/chart" uri="{C3380CC4-5D6E-409C-BE32-E72D297353CC}">
              <c16:uniqueId val="{00000000-8BB4-4035-8F56-415325CC1F2A}"/>
            </c:ext>
          </c:extLst>
        </c:ser>
        <c:ser>
          <c:idx val="1"/>
          <c:order val="1"/>
          <c:tx>
            <c:strRef>
              <c:f>'Page 31'!$A$12</c:f>
              <c:strCache>
                <c:ptCount val="1"/>
                <c:pt idx="0">
                  <c:v>Business and Public Management</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31'!$B$10:$F$10</c:f>
              <c:numCache>
                <c:formatCode>General</c:formatCode>
                <c:ptCount val="5"/>
                <c:pt idx="0">
                  <c:v>2016</c:v>
                </c:pt>
                <c:pt idx="1">
                  <c:v>2017</c:v>
                </c:pt>
                <c:pt idx="2">
                  <c:v>2018</c:v>
                </c:pt>
                <c:pt idx="3">
                  <c:v>2019</c:v>
                </c:pt>
                <c:pt idx="4">
                  <c:v>2020</c:v>
                </c:pt>
              </c:numCache>
            </c:numRef>
          </c:cat>
          <c:val>
            <c:numRef>
              <c:f>'Page 31'!$B$12:$F$12</c:f>
              <c:numCache>
                <c:formatCode>#,##0</c:formatCode>
                <c:ptCount val="5"/>
                <c:pt idx="0">
                  <c:v>3655</c:v>
                </c:pt>
                <c:pt idx="1">
                  <c:v>3922</c:v>
                </c:pt>
                <c:pt idx="2">
                  <c:v>4094</c:v>
                </c:pt>
                <c:pt idx="3">
                  <c:v>4032</c:v>
                </c:pt>
                <c:pt idx="4">
                  <c:v>3985</c:v>
                </c:pt>
              </c:numCache>
            </c:numRef>
          </c:val>
          <c:extLst xmlns:c16r2="http://schemas.microsoft.com/office/drawing/2015/06/chart">
            <c:ext xmlns:c16="http://schemas.microsoft.com/office/drawing/2014/chart" uri="{C3380CC4-5D6E-409C-BE32-E72D297353CC}">
              <c16:uniqueId val="{00000001-8BB4-4035-8F56-415325CC1F2A}"/>
            </c:ext>
          </c:extLst>
        </c:ser>
        <c:ser>
          <c:idx val="2"/>
          <c:order val="2"/>
          <c:tx>
            <c:strRef>
              <c:f>'Page 31'!$A$13</c:f>
              <c:strCache>
                <c:ptCount val="1"/>
                <c:pt idx="0">
                  <c:v>Education &amp; Social Work</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31'!$B$10:$F$10</c:f>
              <c:numCache>
                <c:formatCode>General</c:formatCode>
                <c:ptCount val="5"/>
                <c:pt idx="0">
                  <c:v>2016</c:v>
                </c:pt>
                <c:pt idx="1">
                  <c:v>2017</c:v>
                </c:pt>
                <c:pt idx="2">
                  <c:v>2018</c:v>
                </c:pt>
                <c:pt idx="3">
                  <c:v>2019</c:v>
                </c:pt>
                <c:pt idx="4">
                  <c:v>2020</c:v>
                </c:pt>
              </c:numCache>
            </c:numRef>
          </c:cat>
          <c:val>
            <c:numRef>
              <c:f>'Page 31'!$B$13:$F$13</c:f>
              <c:numCache>
                <c:formatCode>#,##0</c:formatCode>
                <c:ptCount val="5"/>
                <c:pt idx="0">
                  <c:v>1554</c:v>
                </c:pt>
                <c:pt idx="1">
                  <c:v>1531</c:v>
                </c:pt>
                <c:pt idx="2">
                  <c:v>1547</c:v>
                </c:pt>
                <c:pt idx="3">
                  <c:v>1562</c:v>
                </c:pt>
                <c:pt idx="4">
                  <c:v>1676</c:v>
                </c:pt>
              </c:numCache>
            </c:numRef>
          </c:val>
          <c:extLst xmlns:c16r2="http://schemas.microsoft.com/office/drawing/2015/06/chart">
            <c:ext xmlns:c16="http://schemas.microsoft.com/office/drawing/2014/chart" uri="{C3380CC4-5D6E-409C-BE32-E72D297353CC}">
              <c16:uniqueId val="{00000002-8BB4-4035-8F56-415325CC1F2A}"/>
            </c:ext>
          </c:extLst>
        </c:ser>
        <c:ser>
          <c:idx val="3"/>
          <c:order val="3"/>
          <c:tx>
            <c:strRef>
              <c:f>'Page 31'!$A$14</c:f>
              <c:strCache>
                <c:ptCount val="1"/>
                <c:pt idx="0">
                  <c:v>Health Sciences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31'!$B$10:$F$10</c:f>
              <c:numCache>
                <c:formatCode>General</c:formatCode>
                <c:ptCount val="5"/>
                <c:pt idx="0">
                  <c:v>2016</c:v>
                </c:pt>
                <c:pt idx="1">
                  <c:v>2017</c:v>
                </c:pt>
                <c:pt idx="2">
                  <c:v>2018</c:v>
                </c:pt>
                <c:pt idx="3">
                  <c:v>2019</c:v>
                </c:pt>
                <c:pt idx="4">
                  <c:v>2020</c:v>
                </c:pt>
              </c:numCache>
            </c:numRef>
          </c:cat>
          <c:val>
            <c:numRef>
              <c:f>'Page 31'!$B$14:$F$14</c:f>
              <c:numCache>
                <c:formatCode>#,##0</c:formatCode>
                <c:ptCount val="5"/>
                <c:pt idx="0">
                  <c:v>2644</c:v>
                </c:pt>
                <c:pt idx="1">
                  <c:v>2548</c:v>
                </c:pt>
                <c:pt idx="2">
                  <c:v>2396</c:v>
                </c:pt>
                <c:pt idx="3">
                  <c:v>2370</c:v>
                </c:pt>
                <c:pt idx="4">
                  <c:v>2484</c:v>
                </c:pt>
              </c:numCache>
            </c:numRef>
          </c:val>
          <c:extLst xmlns:c16r2="http://schemas.microsoft.com/office/drawing/2015/06/chart">
            <c:ext xmlns:c16="http://schemas.microsoft.com/office/drawing/2014/chart" uri="{C3380CC4-5D6E-409C-BE32-E72D297353CC}">
              <c16:uniqueId val="{00000003-8BB4-4035-8F56-415325CC1F2A}"/>
            </c:ext>
          </c:extLst>
        </c:ser>
        <c:ser>
          <c:idx val="4"/>
          <c:order val="4"/>
          <c:tx>
            <c:strRef>
              <c:f>'Page 31'!$A$15</c:f>
              <c:strCache>
                <c:ptCount val="1"/>
                <c:pt idx="0">
                  <c:v>Science &amp; Mathematics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31'!$B$10:$F$10</c:f>
              <c:numCache>
                <c:formatCode>General</c:formatCode>
                <c:ptCount val="5"/>
                <c:pt idx="0">
                  <c:v>2016</c:v>
                </c:pt>
                <c:pt idx="1">
                  <c:v>2017</c:v>
                </c:pt>
                <c:pt idx="2">
                  <c:v>2018</c:v>
                </c:pt>
                <c:pt idx="3">
                  <c:v>2019</c:v>
                </c:pt>
                <c:pt idx="4">
                  <c:v>2020</c:v>
                </c:pt>
              </c:numCache>
            </c:numRef>
          </c:cat>
          <c:val>
            <c:numRef>
              <c:f>'Page 31'!$B$15:$F$15</c:f>
              <c:numCache>
                <c:formatCode>#,##0</c:formatCode>
                <c:ptCount val="5"/>
                <c:pt idx="0">
                  <c:v>2776</c:v>
                </c:pt>
                <c:pt idx="1">
                  <c:v>2811</c:v>
                </c:pt>
                <c:pt idx="2">
                  <c:v>2764</c:v>
                </c:pt>
                <c:pt idx="3">
                  <c:v>2867</c:v>
                </c:pt>
                <c:pt idx="4">
                  <c:v>3023</c:v>
                </c:pt>
              </c:numCache>
            </c:numRef>
          </c:val>
          <c:extLst xmlns:c16r2="http://schemas.microsoft.com/office/drawing/2015/06/chart">
            <c:ext xmlns:c16="http://schemas.microsoft.com/office/drawing/2014/chart" uri="{C3380CC4-5D6E-409C-BE32-E72D297353CC}">
              <c16:uniqueId val="{00000004-8BB4-4035-8F56-415325CC1F2A}"/>
            </c:ext>
          </c:extLst>
        </c:ser>
        <c:ser>
          <c:idx val="5"/>
          <c:order val="5"/>
          <c:tx>
            <c:strRef>
              <c:f>'Page 31'!$A$16</c:f>
              <c:strCache>
                <c:ptCount val="1"/>
                <c:pt idx="0">
                  <c:v>University College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31'!$B$10:$F$10</c:f>
              <c:numCache>
                <c:formatCode>General</c:formatCode>
                <c:ptCount val="5"/>
                <c:pt idx="0">
                  <c:v>2016</c:v>
                </c:pt>
                <c:pt idx="1">
                  <c:v>2017</c:v>
                </c:pt>
                <c:pt idx="2">
                  <c:v>2018</c:v>
                </c:pt>
                <c:pt idx="3">
                  <c:v>2019</c:v>
                </c:pt>
                <c:pt idx="4">
                  <c:v>2020</c:v>
                </c:pt>
              </c:numCache>
            </c:numRef>
          </c:cat>
          <c:val>
            <c:numRef>
              <c:f>'Page 31'!$B$16:$F$16</c:f>
              <c:numCache>
                <c:formatCode>#,##0</c:formatCode>
                <c:ptCount val="5"/>
                <c:pt idx="0">
                  <c:v>2022</c:v>
                </c:pt>
                <c:pt idx="1">
                  <c:v>1915</c:v>
                </c:pt>
                <c:pt idx="2">
                  <c:v>2130</c:v>
                </c:pt>
                <c:pt idx="3">
                  <c:v>1973</c:v>
                </c:pt>
                <c:pt idx="4">
                  <c:v>1656</c:v>
                </c:pt>
              </c:numCache>
            </c:numRef>
          </c:val>
          <c:extLst xmlns:c16r2="http://schemas.microsoft.com/office/drawing/2015/06/chart">
            <c:ext xmlns:c16="http://schemas.microsoft.com/office/drawing/2014/chart" uri="{C3380CC4-5D6E-409C-BE32-E72D297353CC}">
              <c16:uniqueId val="{00000005-8BB4-4035-8F56-415325CC1F2A}"/>
            </c:ext>
          </c:extLst>
        </c:ser>
        <c:ser>
          <c:idx val="6"/>
          <c:order val="6"/>
          <c:tx>
            <c:strRef>
              <c:f>'Page 31'!$A$17</c:f>
              <c:strCache>
                <c:ptCount val="1"/>
                <c:pt idx="0">
                  <c:v>School of Music</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31'!$B$10:$F$10</c:f>
              <c:numCache>
                <c:formatCode>General</c:formatCode>
                <c:ptCount val="5"/>
                <c:pt idx="0">
                  <c:v>2016</c:v>
                </c:pt>
                <c:pt idx="1">
                  <c:v>2017</c:v>
                </c:pt>
                <c:pt idx="2">
                  <c:v>2018</c:v>
                </c:pt>
                <c:pt idx="3">
                  <c:v>2019</c:v>
                </c:pt>
                <c:pt idx="4">
                  <c:v>2020</c:v>
                </c:pt>
              </c:numCache>
            </c:numRef>
          </c:cat>
          <c:val>
            <c:numRef>
              <c:f>'Page 31'!$B$17:$F$17</c:f>
              <c:numCache>
                <c:formatCode>#,##0</c:formatCode>
                <c:ptCount val="5"/>
                <c:pt idx="0">
                  <c:v>375</c:v>
                </c:pt>
                <c:pt idx="1">
                  <c:v>335</c:v>
                </c:pt>
                <c:pt idx="2">
                  <c:v>346</c:v>
                </c:pt>
                <c:pt idx="3">
                  <c:v>352</c:v>
                </c:pt>
                <c:pt idx="4">
                  <c:v>363</c:v>
                </c:pt>
              </c:numCache>
            </c:numRef>
          </c:val>
          <c:extLst xmlns:c16r2="http://schemas.microsoft.com/office/drawing/2015/06/chart">
            <c:ext xmlns:c16="http://schemas.microsoft.com/office/drawing/2014/chart" uri="{C3380CC4-5D6E-409C-BE32-E72D297353CC}">
              <c16:uniqueId val="{00000006-8BB4-4035-8F56-415325CC1F2A}"/>
            </c:ext>
          </c:extLst>
        </c:ser>
        <c:dLbls>
          <c:showLegendKey val="0"/>
          <c:showVal val="0"/>
          <c:showCatName val="0"/>
          <c:showSerName val="0"/>
          <c:showPercent val="0"/>
          <c:showBubbleSize val="0"/>
        </c:dLbls>
        <c:gapWidth val="55"/>
        <c:overlap val="100"/>
        <c:axId val="184145024"/>
        <c:axId val="189665280"/>
      </c:barChart>
      <c:catAx>
        <c:axId val="184145024"/>
        <c:scaling>
          <c:orientation val="minMax"/>
        </c:scaling>
        <c:delete val="0"/>
        <c:axPos val="b"/>
        <c:numFmt formatCode="General" sourceLinked="1"/>
        <c:majorTickMark val="none"/>
        <c:minorTickMark val="none"/>
        <c:tickLblPos val="nextTo"/>
        <c:crossAx val="189665280"/>
        <c:crosses val="autoZero"/>
        <c:auto val="1"/>
        <c:lblAlgn val="ctr"/>
        <c:lblOffset val="100"/>
        <c:noMultiLvlLbl val="0"/>
      </c:catAx>
      <c:valAx>
        <c:axId val="189665280"/>
        <c:scaling>
          <c:orientation val="minMax"/>
        </c:scaling>
        <c:delete val="0"/>
        <c:axPos val="l"/>
        <c:majorGridlines/>
        <c:numFmt formatCode="#,##0" sourceLinked="1"/>
        <c:majorTickMark val="none"/>
        <c:minorTickMark val="none"/>
        <c:tickLblPos val="nextTo"/>
        <c:crossAx val="184145024"/>
        <c:crosses val="autoZero"/>
        <c:crossBetween val="between"/>
      </c:valAx>
    </c:plotArea>
    <c:legend>
      <c:legendPos val="r"/>
      <c:overlay val="0"/>
    </c:legend>
    <c:plotVisOnly val="1"/>
    <c:dispBlanksAs val="gap"/>
    <c:showDLblsOverMax val="0"/>
  </c:chart>
  <c:txPr>
    <a:bodyPr/>
    <a:lstStyle/>
    <a:p>
      <a:pPr>
        <a:defRPr b="1" i="0" baseline="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aseline="0"/>
            </a:pPr>
            <a:r>
              <a:rPr lang="en-US" sz="1500" baseline="0"/>
              <a:t>Graduate Enrollment by College</a:t>
            </a:r>
          </a:p>
        </c:rich>
      </c:tx>
      <c:overlay val="0"/>
    </c:title>
    <c:autoTitleDeleted val="0"/>
    <c:plotArea>
      <c:layout/>
      <c:barChart>
        <c:barDir val="col"/>
        <c:grouping val="stacked"/>
        <c:varyColors val="0"/>
        <c:ser>
          <c:idx val="0"/>
          <c:order val="0"/>
          <c:tx>
            <c:strRef>
              <c:f>'Page 31'!$A$24</c:f>
              <c:strCache>
                <c:ptCount val="1"/>
                <c:pt idx="0">
                  <c:v>Arts &amp; Humanities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31'!$B$23:$F$23</c:f>
              <c:numCache>
                <c:formatCode>General</c:formatCode>
                <c:ptCount val="5"/>
                <c:pt idx="0">
                  <c:v>2016</c:v>
                </c:pt>
                <c:pt idx="1">
                  <c:v>2017</c:v>
                </c:pt>
                <c:pt idx="2">
                  <c:v>2018</c:v>
                </c:pt>
                <c:pt idx="3">
                  <c:v>2019</c:v>
                </c:pt>
                <c:pt idx="4">
                  <c:v>2020</c:v>
                </c:pt>
              </c:numCache>
            </c:numRef>
          </c:cat>
          <c:val>
            <c:numRef>
              <c:f>'Page 31'!$B$24:$F$24</c:f>
              <c:numCache>
                <c:formatCode>General</c:formatCode>
                <c:ptCount val="5"/>
                <c:pt idx="0">
                  <c:v>188</c:v>
                </c:pt>
                <c:pt idx="1">
                  <c:v>200</c:v>
                </c:pt>
                <c:pt idx="2">
                  <c:v>182</c:v>
                </c:pt>
                <c:pt idx="3">
                  <c:v>176</c:v>
                </c:pt>
                <c:pt idx="4">
                  <c:v>173</c:v>
                </c:pt>
              </c:numCache>
            </c:numRef>
          </c:val>
          <c:extLst xmlns:c16r2="http://schemas.microsoft.com/office/drawing/2015/06/chart">
            <c:ext xmlns:c16="http://schemas.microsoft.com/office/drawing/2014/chart" uri="{C3380CC4-5D6E-409C-BE32-E72D297353CC}">
              <c16:uniqueId val="{00000000-9078-4CA3-9BB0-EF70A9E387AB}"/>
            </c:ext>
          </c:extLst>
        </c:ser>
        <c:ser>
          <c:idx val="1"/>
          <c:order val="1"/>
          <c:tx>
            <c:strRef>
              <c:f>'Page 31'!$A$25</c:f>
              <c:strCache>
                <c:ptCount val="1"/>
                <c:pt idx="0">
                  <c:v>Business and Public Management</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31'!$B$23:$F$23</c:f>
              <c:numCache>
                <c:formatCode>General</c:formatCode>
                <c:ptCount val="5"/>
                <c:pt idx="0">
                  <c:v>2016</c:v>
                </c:pt>
                <c:pt idx="1">
                  <c:v>2017</c:v>
                </c:pt>
                <c:pt idx="2">
                  <c:v>2018</c:v>
                </c:pt>
                <c:pt idx="3">
                  <c:v>2019</c:v>
                </c:pt>
                <c:pt idx="4">
                  <c:v>2020</c:v>
                </c:pt>
              </c:numCache>
            </c:numRef>
          </c:cat>
          <c:val>
            <c:numRef>
              <c:f>'Page 31'!$B$25:$F$25</c:f>
              <c:numCache>
                <c:formatCode>General</c:formatCode>
                <c:ptCount val="5"/>
                <c:pt idx="0">
                  <c:v>549</c:v>
                </c:pt>
                <c:pt idx="1">
                  <c:v>754</c:v>
                </c:pt>
                <c:pt idx="2">
                  <c:v>871</c:v>
                </c:pt>
                <c:pt idx="3">
                  <c:v>911</c:v>
                </c:pt>
                <c:pt idx="4">
                  <c:v>924</c:v>
                </c:pt>
              </c:numCache>
            </c:numRef>
          </c:val>
          <c:extLst xmlns:c16r2="http://schemas.microsoft.com/office/drawing/2015/06/chart">
            <c:ext xmlns:c16="http://schemas.microsoft.com/office/drawing/2014/chart" uri="{C3380CC4-5D6E-409C-BE32-E72D297353CC}">
              <c16:uniqueId val="{00000001-9078-4CA3-9BB0-EF70A9E387AB}"/>
            </c:ext>
          </c:extLst>
        </c:ser>
        <c:ser>
          <c:idx val="2"/>
          <c:order val="2"/>
          <c:tx>
            <c:strRef>
              <c:f>'Page 31'!$A$26</c:f>
              <c:strCache>
                <c:ptCount val="1"/>
                <c:pt idx="0">
                  <c:v>Education &amp; Social Work</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31'!$B$23:$F$23</c:f>
              <c:numCache>
                <c:formatCode>General</c:formatCode>
                <c:ptCount val="5"/>
                <c:pt idx="0">
                  <c:v>2016</c:v>
                </c:pt>
                <c:pt idx="1">
                  <c:v>2017</c:v>
                </c:pt>
                <c:pt idx="2">
                  <c:v>2018</c:v>
                </c:pt>
                <c:pt idx="3">
                  <c:v>2019</c:v>
                </c:pt>
                <c:pt idx="4">
                  <c:v>2020</c:v>
                </c:pt>
              </c:numCache>
            </c:numRef>
          </c:cat>
          <c:val>
            <c:numRef>
              <c:f>'Page 31'!$B$26:$F$26</c:f>
              <c:numCache>
                <c:formatCode>General</c:formatCode>
                <c:ptCount val="5"/>
                <c:pt idx="0">
                  <c:v>966</c:v>
                </c:pt>
                <c:pt idx="1">
                  <c:v>1009</c:v>
                </c:pt>
                <c:pt idx="2">
                  <c:v>1053</c:v>
                </c:pt>
                <c:pt idx="3">
                  <c:v>1060</c:v>
                </c:pt>
                <c:pt idx="4" formatCode="#,##0">
                  <c:v>1044</c:v>
                </c:pt>
              </c:numCache>
            </c:numRef>
          </c:val>
          <c:extLst xmlns:c16r2="http://schemas.microsoft.com/office/drawing/2015/06/chart">
            <c:ext xmlns:c16="http://schemas.microsoft.com/office/drawing/2014/chart" uri="{C3380CC4-5D6E-409C-BE32-E72D297353CC}">
              <c16:uniqueId val="{00000002-9078-4CA3-9BB0-EF70A9E387AB}"/>
            </c:ext>
          </c:extLst>
        </c:ser>
        <c:ser>
          <c:idx val="3"/>
          <c:order val="3"/>
          <c:tx>
            <c:strRef>
              <c:f>'Page 31'!$A$27</c:f>
              <c:strCache>
                <c:ptCount val="1"/>
                <c:pt idx="0">
                  <c:v>Health Sciences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31'!$B$23:$F$23</c:f>
              <c:numCache>
                <c:formatCode>General</c:formatCode>
                <c:ptCount val="5"/>
                <c:pt idx="0">
                  <c:v>2016</c:v>
                </c:pt>
                <c:pt idx="1">
                  <c:v>2017</c:v>
                </c:pt>
                <c:pt idx="2">
                  <c:v>2018</c:v>
                </c:pt>
                <c:pt idx="3">
                  <c:v>2019</c:v>
                </c:pt>
                <c:pt idx="4">
                  <c:v>2020</c:v>
                </c:pt>
              </c:numCache>
            </c:numRef>
          </c:cat>
          <c:val>
            <c:numRef>
              <c:f>'Page 31'!$B$27:$F$27</c:f>
              <c:numCache>
                <c:formatCode>General</c:formatCode>
                <c:ptCount val="5"/>
                <c:pt idx="0">
                  <c:v>440</c:v>
                </c:pt>
                <c:pt idx="1">
                  <c:v>465</c:v>
                </c:pt>
                <c:pt idx="2">
                  <c:v>455</c:v>
                </c:pt>
                <c:pt idx="3">
                  <c:v>474</c:v>
                </c:pt>
                <c:pt idx="4">
                  <c:v>442</c:v>
                </c:pt>
              </c:numCache>
            </c:numRef>
          </c:val>
          <c:extLst xmlns:c16r2="http://schemas.microsoft.com/office/drawing/2015/06/chart">
            <c:ext xmlns:c16="http://schemas.microsoft.com/office/drawing/2014/chart" uri="{C3380CC4-5D6E-409C-BE32-E72D297353CC}">
              <c16:uniqueId val="{00000003-9078-4CA3-9BB0-EF70A9E387AB}"/>
            </c:ext>
          </c:extLst>
        </c:ser>
        <c:ser>
          <c:idx val="4"/>
          <c:order val="4"/>
          <c:tx>
            <c:strRef>
              <c:f>'Page 31'!$A$28</c:f>
              <c:strCache>
                <c:ptCount val="1"/>
                <c:pt idx="0">
                  <c:v>Science &amp; Mathematics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31'!$B$23:$F$23</c:f>
              <c:numCache>
                <c:formatCode>General</c:formatCode>
                <c:ptCount val="5"/>
                <c:pt idx="0">
                  <c:v>2016</c:v>
                </c:pt>
                <c:pt idx="1">
                  <c:v>2017</c:v>
                </c:pt>
                <c:pt idx="2">
                  <c:v>2018</c:v>
                </c:pt>
                <c:pt idx="3">
                  <c:v>2019</c:v>
                </c:pt>
                <c:pt idx="4">
                  <c:v>2020</c:v>
                </c:pt>
              </c:numCache>
            </c:numRef>
          </c:cat>
          <c:val>
            <c:numRef>
              <c:f>'Page 31'!$B$28:$F$28</c:f>
              <c:numCache>
                <c:formatCode>General</c:formatCode>
                <c:ptCount val="5"/>
                <c:pt idx="0">
                  <c:v>304</c:v>
                </c:pt>
                <c:pt idx="1">
                  <c:v>274</c:v>
                </c:pt>
                <c:pt idx="2">
                  <c:v>286</c:v>
                </c:pt>
                <c:pt idx="3">
                  <c:v>306</c:v>
                </c:pt>
                <c:pt idx="4">
                  <c:v>318</c:v>
                </c:pt>
              </c:numCache>
            </c:numRef>
          </c:val>
          <c:extLst xmlns:c16r2="http://schemas.microsoft.com/office/drawing/2015/06/chart">
            <c:ext xmlns:c16="http://schemas.microsoft.com/office/drawing/2014/chart" uri="{C3380CC4-5D6E-409C-BE32-E72D297353CC}">
              <c16:uniqueId val="{00000004-9078-4CA3-9BB0-EF70A9E387AB}"/>
            </c:ext>
          </c:extLst>
        </c:ser>
        <c:ser>
          <c:idx val="5"/>
          <c:order val="5"/>
          <c:tx>
            <c:strRef>
              <c:f>'Page 31'!$A$29</c:f>
              <c:strCache>
                <c:ptCount val="1"/>
                <c:pt idx="0">
                  <c:v>University College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31'!$B$23:$F$23</c:f>
              <c:numCache>
                <c:formatCode>General</c:formatCode>
                <c:ptCount val="5"/>
                <c:pt idx="0">
                  <c:v>2016</c:v>
                </c:pt>
                <c:pt idx="1">
                  <c:v>2017</c:v>
                </c:pt>
                <c:pt idx="2">
                  <c:v>2018</c:v>
                </c:pt>
                <c:pt idx="3">
                  <c:v>2019</c:v>
                </c:pt>
                <c:pt idx="4">
                  <c:v>2020</c:v>
                </c:pt>
              </c:numCache>
            </c:numRef>
          </c:cat>
          <c:val>
            <c:numRef>
              <c:f>'Page 31'!$B$29:$F$29</c:f>
              <c:numCache>
                <c:formatCode>General</c:formatCode>
                <c:ptCount val="5"/>
                <c:pt idx="0">
                  <c:v>103</c:v>
                </c:pt>
                <c:pt idx="1">
                  <c:v>99</c:v>
                </c:pt>
                <c:pt idx="2">
                  <c:v>53</c:v>
                </c:pt>
                <c:pt idx="3">
                  <c:v>73</c:v>
                </c:pt>
                <c:pt idx="4">
                  <c:v>47</c:v>
                </c:pt>
              </c:numCache>
            </c:numRef>
          </c:val>
          <c:extLst xmlns:c16r2="http://schemas.microsoft.com/office/drawing/2015/06/chart">
            <c:ext xmlns:c16="http://schemas.microsoft.com/office/drawing/2014/chart" uri="{C3380CC4-5D6E-409C-BE32-E72D297353CC}">
              <c16:uniqueId val="{00000005-9078-4CA3-9BB0-EF70A9E387AB}"/>
            </c:ext>
          </c:extLst>
        </c:ser>
        <c:ser>
          <c:idx val="6"/>
          <c:order val="6"/>
          <c:tx>
            <c:strRef>
              <c:f>'Page 31'!$A$30</c:f>
              <c:strCache>
                <c:ptCount val="1"/>
                <c:pt idx="0">
                  <c:v>School of Music</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'Page 31'!$B$23:$F$23</c:f>
              <c:numCache>
                <c:formatCode>General</c:formatCode>
                <c:ptCount val="5"/>
                <c:pt idx="0">
                  <c:v>2016</c:v>
                </c:pt>
                <c:pt idx="1">
                  <c:v>2017</c:v>
                </c:pt>
                <c:pt idx="2">
                  <c:v>2018</c:v>
                </c:pt>
                <c:pt idx="3">
                  <c:v>2019</c:v>
                </c:pt>
                <c:pt idx="4">
                  <c:v>2020</c:v>
                </c:pt>
              </c:numCache>
            </c:numRef>
          </c:cat>
          <c:val>
            <c:numRef>
              <c:f>'Page 31'!$B$30:$F$30</c:f>
              <c:numCache>
                <c:formatCode>General</c:formatCode>
                <c:ptCount val="5"/>
                <c:pt idx="0">
                  <c:v>58</c:v>
                </c:pt>
                <c:pt idx="1">
                  <c:v>54</c:v>
                </c:pt>
                <c:pt idx="2">
                  <c:v>60</c:v>
                </c:pt>
                <c:pt idx="3">
                  <c:v>54</c:v>
                </c:pt>
                <c:pt idx="4">
                  <c:v>59</c:v>
                </c:pt>
              </c:numCache>
            </c:numRef>
          </c:val>
          <c:extLst xmlns:c16r2="http://schemas.microsoft.com/office/drawing/2015/06/chart">
            <c:ext xmlns:c16="http://schemas.microsoft.com/office/drawing/2014/chart" uri="{C3380CC4-5D6E-409C-BE32-E72D297353CC}">
              <c16:uniqueId val="{00000006-9078-4CA3-9BB0-EF70A9E387AB}"/>
            </c:ext>
          </c:extLst>
        </c:ser>
        <c:dLbls>
          <c:showLegendKey val="0"/>
          <c:showVal val="0"/>
          <c:showCatName val="0"/>
          <c:showSerName val="0"/>
          <c:showPercent val="0"/>
          <c:showBubbleSize val="0"/>
        </c:dLbls>
        <c:gapWidth val="55"/>
        <c:overlap val="100"/>
        <c:axId val="190058496"/>
        <c:axId val="190061184"/>
      </c:barChart>
      <c:catAx>
        <c:axId val="190058496"/>
        <c:scaling>
          <c:orientation val="minMax"/>
        </c:scaling>
        <c:delete val="0"/>
        <c:axPos val="b"/>
        <c:numFmt formatCode="General" sourceLinked="1"/>
        <c:majorTickMark val="none"/>
        <c:minorTickMark val="none"/>
        <c:tickLblPos val="nextTo"/>
        <c:crossAx val="190061184"/>
        <c:crosses val="autoZero"/>
        <c:auto val="1"/>
        <c:lblAlgn val="ctr"/>
        <c:lblOffset val="100"/>
        <c:noMultiLvlLbl val="0"/>
      </c:catAx>
      <c:valAx>
        <c:axId val="190061184"/>
        <c:scaling>
          <c:orientation val="minMax"/>
          <c:max val="3000"/>
        </c:scaling>
        <c:delete val="0"/>
        <c:axPos val="l"/>
        <c:majorGridlines/>
        <c:numFmt formatCode="General" sourceLinked="1"/>
        <c:majorTickMark val="none"/>
        <c:minorTickMark val="none"/>
        <c:tickLblPos val="nextTo"/>
        <c:crossAx val="190058496"/>
        <c:crosses val="autoZero"/>
        <c:crossBetween val="between"/>
      </c:valAx>
    </c:plotArea>
    <c:legend>
      <c:legendPos val="r"/>
      <c:overlay val="0"/>
    </c:legend>
    <c:plotVisOnly val="1"/>
    <c:dispBlanksAs val="gap"/>
    <c:showDLblsOverMax val="0"/>
  </c:chart>
  <c:txPr>
    <a:bodyPr/>
    <a:lstStyle/>
    <a:p>
      <a:pPr>
        <a:defRPr b="1" i="0" baseline="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[1]Sheet1!$A$19</c:f>
              <c:strCache>
                <c:ptCount val="1"/>
                <c:pt idx="0">
                  <c:v>Returning Undergraduates</c:v>
                </c:pt>
              </c:strCache>
            </c:strRef>
          </c:tx>
          <c:spPr>
            <a:ln cap="rnd"/>
          </c:spPr>
          <c:marker>
            <c:symbol val="square"/>
            <c:size val="7"/>
            <c:spPr>
              <a:ln cap="rnd"/>
            </c:spPr>
          </c:marker>
          <c:dLbls>
            <c:numFmt formatCode="#,##0" sourceLinked="0"/>
            <c:dLblPos val="b"/>
            <c:showLegendKey val="0"/>
            <c:showVal val="1"/>
            <c:showCatName val="0"/>
            <c:showSerName val="0"/>
            <c:showPercent val="0"/>
            <c:showBubbleSize val="0"/>
            <c:showLeaderLines val="0"/>
          </c:dLbls>
          <c:cat>
            <c:numRef>
              <c:f>[1]Sheet1!$B$18:$G$18</c:f>
              <c:numCache>
                <c:formatCode>General</c:formatCode>
                <c:ptCount val="6"/>
                <c:pt idx="0">
                  <c:v>2015</c:v>
                </c:pt>
                <c:pt idx="1">
                  <c:v>2016</c:v>
                </c:pt>
                <c:pt idx="2">
                  <c:v>2017</c:v>
                </c:pt>
                <c:pt idx="3">
                  <c:v>2018</c:v>
                </c:pt>
                <c:pt idx="4">
                  <c:v>2019</c:v>
                </c:pt>
                <c:pt idx="5">
                  <c:v>2020</c:v>
                </c:pt>
              </c:numCache>
            </c:numRef>
          </c:cat>
          <c:val>
            <c:numRef>
              <c:f>[1]Sheet1!$B$19:$G$19</c:f>
              <c:numCache>
                <c:formatCode>General</c:formatCode>
                <c:ptCount val="6"/>
                <c:pt idx="0">
                  <c:v>10182</c:v>
                </c:pt>
                <c:pt idx="1">
                  <c:v>10316</c:v>
                </c:pt>
                <c:pt idx="2">
                  <c:v>10309</c:v>
                </c:pt>
                <c:pt idx="3">
                  <c:v>10248</c:v>
                </c:pt>
                <c:pt idx="4">
                  <c:v>10336</c:v>
                </c:pt>
                <c:pt idx="5">
                  <c:v>10517</c:v>
                </c:pt>
              </c:numCache>
            </c:numRef>
          </c:val>
          <c:smooth val="0"/>
        </c:ser>
        <c:ser>
          <c:idx val="1"/>
          <c:order val="1"/>
          <c:tx>
            <c:strRef>
              <c:f>[1]Sheet1!$A$20</c:f>
              <c:strCache>
                <c:ptCount val="1"/>
                <c:pt idx="0">
                  <c:v>New Undergraduates</c:v>
                </c:pt>
              </c:strCache>
            </c:strRef>
          </c:tx>
          <c:dLbls>
            <c:numFmt formatCode="#,##0" sourceLinked="0"/>
            <c:dLblPos val="t"/>
            <c:showLegendKey val="0"/>
            <c:showVal val="1"/>
            <c:showCatName val="0"/>
            <c:showSerName val="0"/>
            <c:showPercent val="0"/>
            <c:showBubbleSize val="0"/>
            <c:showLeaderLines val="0"/>
          </c:dLbls>
          <c:cat>
            <c:numRef>
              <c:f>[1]Sheet1!$B$18:$G$18</c:f>
              <c:numCache>
                <c:formatCode>General</c:formatCode>
                <c:ptCount val="6"/>
                <c:pt idx="0">
                  <c:v>2015</c:v>
                </c:pt>
                <c:pt idx="1">
                  <c:v>2016</c:v>
                </c:pt>
                <c:pt idx="2">
                  <c:v>2017</c:v>
                </c:pt>
                <c:pt idx="3">
                  <c:v>2018</c:v>
                </c:pt>
                <c:pt idx="4">
                  <c:v>2019</c:v>
                </c:pt>
                <c:pt idx="5">
                  <c:v>2020</c:v>
                </c:pt>
              </c:numCache>
            </c:numRef>
          </c:cat>
          <c:val>
            <c:numRef>
              <c:f>[1]Sheet1!$B$20:$G$20</c:f>
              <c:numCache>
                <c:formatCode>General</c:formatCode>
                <c:ptCount val="6"/>
                <c:pt idx="0">
                  <c:v>4030</c:v>
                </c:pt>
                <c:pt idx="1">
                  <c:v>4081</c:v>
                </c:pt>
                <c:pt idx="2">
                  <c:v>4142</c:v>
                </c:pt>
                <c:pt idx="3">
                  <c:v>4319</c:v>
                </c:pt>
                <c:pt idx="4">
                  <c:v>4279</c:v>
                </c:pt>
                <c:pt idx="5">
                  <c:v>4195</c:v>
                </c:pt>
              </c:numCache>
            </c:numRef>
          </c:val>
          <c:smooth val="0"/>
        </c:ser>
        <c:ser>
          <c:idx val="2"/>
          <c:order val="2"/>
          <c:tx>
            <c:strRef>
              <c:f>[1]Sheet1!$A$21</c:f>
              <c:strCache>
                <c:ptCount val="1"/>
                <c:pt idx="0">
                  <c:v>Returning Graduates</c:v>
                </c:pt>
              </c:strCache>
            </c:strRef>
          </c:tx>
          <c:marker>
            <c:symbol val="square"/>
            <c:size val="7"/>
          </c:marker>
          <c:dLbls>
            <c:numFmt formatCode="#,##0" sourceLinked="0"/>
            <c:dLblPos val="t"/>
            <c:showLegendKey val="0"/>
            <c:showVal val="1"/>
            <c:showCatName val="0"/>
            <c:showSerName val="0"/>
            <c:showPercent val="0"/>
            <c:showBubbleSize val="0"/>
            <c:showLeaderLines val="0"/>
          </c:dLbls>
          <c:cat>
            <c:numRef>
              <c:f>[1]Sheet1!$B$18:$G$18</c:f>
              <c:numCache>
                <c:formatCode>General</c:formatCode>
                <c:ptCount val="6"/>
                <c:pt idx="0">
                  <c:v>2015</c:v>
                </c:pt>
                <c:pt idx="1">
                  <c:v>2016</c:v>
                </c:pt>
                <c:pt idx="2">
                  <c:v>2017</c:v>
                </c:pt>
                <c:pt idx="3">
                  <c:v>2018</c:v>
                </c:pt>
                <c:pt idx="4">
                  <c:v>2019</c:v>
                </c:pt>
                <c:pt idx="5">
                  <c:v>2020</c:v>
                </c:pt>
              </c:numCache>
            </c:numRef>
          </c:cat>
          <c:val>
            <c:numRef>
              <c:f>[1]Sheet1!$B$21:$G$21</c:f>
              <c:numCache>
                <c:formatCode>General</c:formatCode>
                <c:ptCount val="6"/>
                <c:pt idx="0">
                  <c:v>1515</c:v>
                </c:pt>
                <c:pt idx="1">
                  <c:v>1624</c:v>
                </c:pt>
                <c:pt idx="2">
                  <c:v>1738</c:v>
                </c:pt>
                <c:pt idx="3">
                  <c:v>1884</c:v>
                </c:pt>
                <c:pt idx="4">
                  <c:v>2004</c:v>
                </c:pt>
                <c:pt idx="5">
                  <c:v>1978</c:v>
                </c:pt>
              </c:numCache>
            </c:numRef>
          </c:val>
          <c:smooth val="0"/>
        </c:ser>
        <c:ser>
          <c:idx val="3"/>
          <c:order val="3"/>
          <c:tx>
            <c:strRef>
              <c:f>[1]Sheet1!$A$22</c:f>
              <c:strCache>
                <c:ptCount val="1"/>
                <c:pt idx="0">
                  <c:v>New Graduates</c:v>
                </c:pt>
              </c:strCache>
            </c:strRef>
          </c:tx>
          <c:marker>
            <c:symbol val="square"/>
            <c:size val="7"/>
          </c:marker>
          <c:dLbls>
            <c:numFmt formatCode="#,##0" sourceLinked="0"/>
            <c:dLblPos val="b"/>
            <c:showLegendKey val="0"/>
            <c:showVal val="1"/>
            <c:showCatName val="0"/>
            <c:showSerName val="0"/>
            <c:showPercent val="0"/>
            <c:showBubbleSize val="0"/>
            <c:showLeaderLines val="0"/>
          </c:dLbls>
          <c:cat>
            <c:numRef>
              <c:f>[1]Sheet1!$B$18:$G$18</c:f>
              <c:numCache>
                <c:formatCode>General</c:formatCode>
                <c:ptCount val="6"/>
                <c:pt idx="0">
                  <c:v>2015</c:v>
                </c:pt>
                <c:pt idx="1">
                  <c:v>2016</c:v>
                </c:pt>
                <c:pt idx="2">
                  <c:v>2017</c:v>
                </c:pt>
                <c:pt idx="3">
                  <c:v>2018</c:v>
                </c:pt>
                <c:pt idx="4">
                  <c:v>2019</c:v>
                </c:pt>
                <c:pt idx="5">
                  <c:v>2020</c:v>
                </c:pt>
              </c:numCache>
            </c:numRef>
          </c:cat>
          <c:val>
            <c:numRef>
              <c:f>[1]Sheet1!$B$22:$G$22</c:f>
              <c:numCache>
                <c:formatCode>General</c:formatCode>
                <c:ptCount val="6"/>
                <c:pt idx="0">
                  <c:v>870</c:v>
                </c:pt>
                <c:pt idx="1">
                  <c:v>984</c:v>
                </c:pt>
                <c:pt idx="2">
                  <c:v>1117</c:v>
                </c:pt>
                <c:pt idx="3">
                  <c:v>1076</c:v>
                </c:pt>
                <c:pt idx="4">
                  <c:v>1050</c:v>
                </c:pt>
                <c:pt idx="5">
                  <c:v>1029</c:v>
                </c:pt>
              </c:numCache>
            </c:numRef>
          </c:val>
          <c:smooth val="0"/>
        </c:ser>
        <c:dLbls>
          <c:showLegendKey val="0"/>
          <c:showVal val="0"/>
          <c:showCatName val="0"/>
          <c:showSerName val="0"/>
          <c:showPercent val="0"/>
          <c:showBubbleSize val="0"/>
        </c:dLbls>
        <c:marker val="1"/>
        <c:smooth val="0"/>
        <c:axId val="190086528"/>
        <c:axId val="192142336"/>
      </c:lineChart>
      <c:catAx>
        <c:axId val="190086528"/>
        <c:scaling>
          <c:orientation val="minMax"/>
        </c:scaling>
        <c:delete val="0"/>
        <c:axPos val="b"/>
        <c:numFmt formatCode="General" sourceLinked="1"/>
        <c:majorTickMark val="none"/>
        <c:minorTickMark val="none"/>
        <c:tickLblPos val="nextTo"/>
        <c:spPr>
          <a:ln>
            <a:solidFill>
              <a:schemeClr val="tx1"/>
            </a:solidFill>
          </a:ln>
        </c:spPr>
        <c:txPr>
          <a:bodyPr rot="0" vert="horz"/>
          <a:lstStyle/>
          <a:p>
            <a:pPr>
              <a:defRPr sz="1100" b="1" i="0" baseline="0"/>
            </a:pPr>
            <a:endParaRPr lang="en-US"/>
          </a:p>
        </c:txPr>
        <c:crossAx val="192142336"/>
        <c:crosses val="autoZero"/>
        <c:auto val="1"/>
        <c:lblAlgn val="ctr"/>
        <c:lblOffset val="100"/>
        <c:noMultiLvlLbl val="0"/>
      </c:catAx>
      <c:valAx>
        <c:axId val="192142336"/>
        <c:scaling>
          <c:orientation val="minMax"/>
        </c:scaling>
        <c:delete val="0"/>
        <c:axPos val="l"/>
        <c:majorGridlines>
          <c:spPr>
            <a:ln>
              <a:solidFill>
                <a:sysClr val="windowText" lastClr="000000"/>
              </a:solidFill>
            </a:ln>
          </c:spPr>
        </c:majorGridlines>
        <c:numFmt formatCode="General" sourceLinked="1"/>
        <c:majorTickMark val="none"/>
        <c:minorTickMark val="none"/>
        <c:tickLblPos val="nextTo"/>
        <c:spPr>
          <a:ln>
            <a:solidFill>
              <a:schemeClr val="tx1"/>
            </a:solidFill>
          </a:ln>
        </c:spPr>
        <c:txPr>
          <a:bodyPr/>
          <a:lstStyle/>
          <a:p>
            <a:pPr>
              <a:defRPr sz="1100" b="1" i="0" baseline="0"/>
            </a:pPr>
            <a:endParaRPr lang="en-US"/>
          </a:p>
        </c:txPr>
        <c:crossAx val="190086528"/>
        <c:crosses val="autoZero"/>
        <c:crossBetween val="between"/>
      </c:valAx>
    </c:plotArea>
    <c:legend>
      <c:legendPos val="r"/>
      <c:overlay val="0"/>
    </c:legend>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123825</xdr:rowOff>
    </xdr:from>
    <xdr:to>
      <xdr:col>13</xdr:col>
      <xdr:colOff>9524</xdr:colOff>
      <xdr:row>9</xdr:row>
      <xdr:rowOff>123825</xdr:rowOff>
    </xdr:to>
    <xdr:sp macro="" textlink="">
      <xdr:nvSpPr>
        <xdr:cNvPr id="19459" name="Line 3">
          <a:extLst>
            <a:ext uri="{FF2B5EF4-FFF2-40B4-BE49-F238E27FC236}">
              <a16:creationId xmlns:a16="http://schemas.microsoft.com/office/drawing/2014/main" xmlns="" id="{00000000-0008-0000-0100-0000034C0000}"/>
            </a:ext>
          </a:extLst>
        </xdr:cNvPr>
        <xdr:cNvSpPr>
          <a:spLocks noChangeShapeType="1"/>
        </xdr:cNvSpPr>
      </xdr:nvSpPr>
      <xdr:spPr bwMode="auto">
        <a:xfrm>
          <a:off x="0" y="2628900"/>
          <a:ext cx="7934324"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9524</xdr:colOff>
      <xdr:row>0</xdr:row>
      <xdr:rowOff>0</xdr:rowOff>
    </xdr:from>
    <xdr:to>
      <xdr:col>12</xdr:col>
      <xdr:colOff>238124</xdr:colOff>
      <xdr:row>9</xdr:row>
      <xdr:rowOff>0</xdr:rowOff>
    </xdr:to>
    <xdr:sp macro="" textlink="">
      <xdr:nvSpPr>
        <xdr:cNvPr id="2" name="Rectangle 1">
          <a:extLst>
            <a:ext uri="{FF2B5EF4-FFF2-40B4-BE49-F238E27FC236}">
              <a16:creationId xmlns:a16="http://schemas.microsoft.com/office/drawing/2014/main" xmlns="" id="{00000000-0008-0000-2400-000002000000}"/>
            </a:ext>
          </a:extLst>
        </xdr:cNvPr>
        <xdr:cNvSpPr>
          <a:spLocks noChangeArrowheads="1"/>
        </xdr:cNvSpPr>
      </xdr:nvSpPr>
      <xdr:spPr bwMode="auto">
        <a:xfrm>
          <a:off x="4610099" y="0"/>
          <a:ext cx="3514725" cy="1714500"/>
        </a:xfrm>
        <a:prstGeom prst="rect">
          <a:avLst/>
        </a:prstGeom>
        <a:solidFill>
          <a:srgbClr val="892D93"/>
        </a:solidFill>
        <a:ln>
          <a:noFill/>
        </a:ln>
      </xdr:spPr>
    </xdr:sp>
    <xdr:clientData/>
  </xdr:twoCellAnchor>
  <xdr:oneCellAnchor>
    <xdr:from>
      <xdr:col>3</xdr:col>
      <xdr:colOff>28575</xdr:colOff>
      <xdr:row>2</xdr:row>
      <xdr:rowOff>57151</xdr:rowOff>
    </xdr:from>
    <xdr:ext cx="5432425" cy="838199"/>
    <xdr:sp macro="" textlink="">
      <xdr:nvSpPr>
        <xdr:cNvPr id="3" name="Text Box 2">
          <a:extLst>
            <a:ext uri="{FF2B5EF4-FFF2-40B4-BE49-F238E27FC236}">
              <a16:creationId xmlns:a16="http://schemas.microsoft.com/office/drawing/2014/main" xmlns="" id="{00000000-0008-0000-2400-000003000000}"/>
            </a:ext>
          </a:extLst>
        </xdr:cNvPr>
        <xdr:cNvSpPr txBox="1">
          <a:spLocks noChangeArrowheads="1"/>
        </xdr:cNvSpPr>
      </xdr:nvSpPr>
      <xdr:spPr bwMode="auto">
        <a:xfrm>
          <a:off x="1838325" y="438151"/>
          <a:ext cx="5432425" cy="838199"/>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defRPr sz="1000"/>
          </a:pPr>
          <a:r>
            <a:rPr lang="en-US" sz="2200" b="1" i="0" u="none" strike="noStrike" baseline="0">
              <a:solidFill>
                <a:srgbClr val="000000"/>
              </a:solidFill>
              <a:latin typeface="Times New Roman"/>
              <a:cs typeface="Times New Roman"/>
            </a:rPr>
            <a:t>RETENTION AND GRADUATION</a:t>
          </a:r>
          <a:endParaRPr lang="en-US"/>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7</xdr:col>
      <xdr:colOff>28575</xdr:colOff>
      <xdr:row>0</xdr:row>
      <xdr:rowOff>9525</xdr:rowOff>
    </xdr:from>
    <xdr:to>
      <xdr:col>12</xdr:col>
      <xdr:colOff>257175</xdr:colOff>
      <xdr:row>9</xdr:row>
      <xdr:rowOff>9525</xdr:rowOff>
    </xdr:to>
    <xdr:sp macro="" textlink="">
      <xdr:nvSpPr>
        <xdr:cNvPr id="2" name="Rectangle 1">
          <a:extLst>
            <a:ext uri="{FF2B5EF4-FFF2-40B4-BE49-F238E27FC236}">
              <a16:creationId xmlns:a16="http://schemas.microsoft.com/office/drawing/2014/main" xmlns="" id="{00000000-0008-0000-2700-000002000000}"/>
            </a:ext>
          </a:extLst>
        </xdr:cNvPr>
        <xdr:cNvSpPr>
          <a:spLocks noChangeArrowheads="1"/>
        </xdr:cNvSpPr>
      </xdr:nvSpPr>
      <xdr:spPr bwMode="auto">
        <a:xfrm>
          <a:off x="4295775" y="9525"/>
          <a:ext cx="3276600" cy="1714500"/>
        </a:xfrm>
        <a:prstGeom prst="rect">
          <a:avLst/>
        </a:prstGeom>
        <a:solidFill>
          <a:srgbClr val="892D93"/>
        </a:solidFill>
        <a:ln>
          <a:noFill/>
        </a:ln>
      </xdr:spPr>
    </xdr:sp>
    <xdr:clientData/>
  </xdr:twoCellAnchor>
  <xdr:twoCellAnchor>
    <xdr:from>
      <xdr:col>3</xdr:col>
      <xdr:colOff>57150</xdr:colOff>
      <xdr:row>2</xdr:row>
      <xdr:rowOff>38100</xdr:rowOff>
    </xdr:from>
    <xdr:to>
      <xdr:col>11</xdr:col>
      <xdr:colOff>581026</xdr:colOff>
      <xdr:row>6</xdr:row>
      <xdr:rowOff>123825</xdr:rowOff>
    </xdr:to>
    <xdr:sp macro="" textlink="">
      <xdr:nvSpPr>
        <xdr:cNvPr id="3" name="Text Box 2">
          <a:extLst>
            <a:ext uri="{FF2B5EF4-FFF2-40B4-BE49-F238E27FC236}">
              <a16:creationId xmlns:a16="http://schemas.microsoft.com/office/drawing/2014/main" xmlns="" id="{00000000-0008-0000-2700-000003000000}"/>
            </a:ext>
          </a:extLst>
        </xdr:cNvPr>
        <xdr:cNvSpPr txBox="1">
          <a:spLocks noChangeArrowheads="1"/>
        </xdr:cNvSpPr>
      </xdr:nvSpPr>
      <xdr:spPr bwMode="auto">
        <a:xfrm>
          <a:off x="1885950" y="419100"/>
          <a:ext cx="5400676" cy="8477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2200" b="1" i="0" u="none" strike="noStrike" baseline="0">
              <a:solidFill>
                <a:srgbClr val="000000"/>
              </a:solidFill>
              <a:latin typeface="Times New Roman"/>
              <a:cs typeface="Times New Roman"/>
            </a:rPr>
            <a:t>ACADEMIC DEGREE AND CERTIFICATE PROGRAMS</a:t>
          </a:r>
          <a:endParaRPr 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19049</xdr:colOff>
      <xdr:row>0</xdr:row>
      <xdr:rowOff>0</xdr:rowOff>
    </xdr:from>
    <xdr:to>
      <xdr:col>12</xdr:col>
      <xdr:colOff>247649</xdr:colOff>
      <xdr:row>9</xdr:row>
      <xdr:rowOff>0</xdr:rowOff>
    </xdr:to>
    <xdr:sp macro="" textlink="">
      <xdr:nvSpPr>
        <xdr:cNvPr id="2" name="Rectangle 3">
          <a:extLst>
            <a:ext uri="{FF2B5EF4-FFF2-40B4-BE49-F238E27FC236}">
              <a16:creationId xmlns:a16="http://schemas.microsoft.com/office/drawing/2014/main" xmlns="" id="{00000000-0008-0000-2E00-000002000000}"/>
            </a:ext>
          </a:extLst>
        </xdr:cNvPr>
        <xdr:cNvSpPr>
          <a:spLocks noChangeArrowheads="1"/>
        </xdr:cNvSpPr>
      </xdr:nvSpPr>
      <xdr:spPr bwMode="auto">
        <a:xfrm>
          <a:off x="4619624" y="0"/>
          <a:ext cx="3514725" cy="1714500"/>
        </a:xfrm>
        <a:prstGeom prst="rect">
          <a:avLst/>
        </a:prstGeom>
        <a:solidFill>
          <a:srgbClr val="892D93"/>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104775</xdr:colOff>
      <xdr:row>2</xdr:row>
      <xdr:rowOff>57150</xdr:rowOff>
    </xdr:from>
    <xdr:ext cx="5772150" cy="809625"/>
    <xdr:sp macro="" textlink="">
      <xdr:nvSpPr>
        <xdr:cNvPr id="3" name="Text Box 2">
          <a:extLst>
            <a:ext uri="{FF2B5EF4-FFF2-40B4-BE49-F238E27FC236}">
              <a16:creationId xmlns:a16="http://schemas.microsoft.com/office/drawing/2014/main" xmlns="" id="{00000000-0008-0000-2E00-000003000000}"/>
            </a:ext>
          </a:extLst>
        </xdr:cNvPr>
        <xdr:cNvSpPr txBox="1">
          <a:spLocks noChangeArrowheads="1"/>
        </xdr:cNvSpPr>
      </xdr:nvSpPr>
      <xdr:spPr bwMode="auto">
        <a:xfrm>
          <a:off x="2076450" y="438150"/>
          <a:ext cx="5772150" cy="809625"/>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defRPr sz="1000"/>
          </a:pPr>
          <a:r>
            <a:rPr lang="en-US" sz="2200" b="1" i="0" u="none" strike="noStrike" baseline="0">
              <a:solidFill>
                <a:srgbClr val="000000"/>
              </a:solidFill>
              <a:latin typeface="Times New Roman"/>
              <a:cs typeface="Times New Roman"/>
            </a:rPr>
            <a:t>DEGREES CONFERRED</a:t>
          </a:r>
          <a:endParaRPr lang="en-US" b="1"/>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7</xdr:col>
      <xdr:colOff>19050</xdr:colOff>
      <xdr:row>0</xdr:row>
      <xdr:rowOff>0</xdr:rowOff>
    </xdr:from>
    <xdr:to>
      <xdr:col>12</xdr:col>
      <xdr:colOff>276225</xdr:colOff>
      <xdr:row>9</xdr:row>
      <xdr:rowOff>0</xdr:rowOff>
    </xdr:to>
    <xdr:sp macro="" textlink="">
      <xdr:nvSpPr>
        <xdr:cNvPr id="2" name="Rectangle 2">
          <a:extLst>
            <a:ext uri="{FF2B5EF4-FFF2-40B4-BE49-F238E27FC236}">
              <a16:creationId xmlns:a16="http://schemas.microsoft.com/office/drawing/2014/main" xmlns="" id="{00000000-0008-0000-3000-000002000000}"/>
            </a:ext>
          </a:extLst>
        </xdr:cNvPr>
        <xdr:cNvSpPr>
          <a:spLocks noChangeArrowheads="1"/>
        </xdr:cNvSpPr>
      </xdr:nvSpPr>
      <xdr:spPr bwMode="auto">
        <a:xfrm>
          <a:off x="4619625" y="0"/>
          <a:ext cx="3543300" cy="1714500"/>
        </a:xfrm>
        <a:prstGeom prst="rect">
          <a:avLst/>
        </a:prstGeom>
        <a:solidFill>
          <a:srgbClr val="892D93"/>
        </a:solidFill>
        <a:ln>
          <a:noFill/>
        </a:ln>
      </xdr:spPr>
    </xdr:sp>
    <xdr:clientData/>
  </xdr:twoCellAnchor>
  <xdr:oneCellAnchor>
    <xdr:from>
      <xdr:col>3</xdr:col>
      <xdr:colOff>95249</xdr:colOff>
      <xdr:row>2</xdr:row>
      <xdr:rowOff>47626</xdr:rowOff>
    </xdr:from>
    <xdr:ext cx="5349875" cy="819149"/>
    <xdr:sp macro="" textlink="">
      <xdr:nvSpPr>
        <xdr:cNvPr id="3" name="Text Box 2">
          <a:extLst>
            <a:ext uri="{FF2B5EF4-FFF2-40B4-BE49-F238E27FC236}">
              <a16:creationId xmlns:a16="http://schemas.microsoft.com/office/drawing/2014/main" xmlns="" id="{00000000-0008-0000-3000-000003000000}"/>
            </a:ext>
          </a:extLst>
        </xdr:cNvPr>
        <xdr:cNvSpPr txBox="1">
          <a:spLocks noChangeArrowheads="1"/>
        </xdr:cNvSpPr>
      </xdr:nvSpPr>
      <xdr:spPr bwMode="auto">
        <a:xfrm>
          <a:off x="1904999" y="428626"/>
          <a:ext cx="5349875" cy="819149"/>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defRPr sz="1000"/>
          </a:pPr>
          <a:r>
            <a:rPr lang="en-US" sz="2200" b="1" i="0" u="none" strike="noStrike" baseline="0">
              <a:solidFill>
                <a:srgbClr val="000000"/>
              </a:solidFill>
              <a:latin typeface="Times New Roman"/>
              <a:cs typeface="Times New Roman"/>
            </a:rPr>
            <a:t>TUITION &amp; FEES</a:t>
          </a:r>
          <a:endParaRPr lang="en-US" b="1"/>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7</xdr:col>
      <xdr:colOff>1</xdr:colOff>
      <xdr:row>0</xdr:row>
      <xdr:rowOff>0</xdr:rowOff>
    </xdr:from>
    <xdr:to>
      <xdr:col>12</xdr:col>
      <xdr:colOff>257175</xdr:colOff>
      <xdr:row>8</xdr:row>
      <xdr:rowOff>161925</xdr:rowOff>
    </xdr:to>
    <xdr:sp macro="" textlink="">
      <xdr:nvSpPr>
        <xdr:cNvPr id="2" name="Rectangle 1">
          <a:extLst>
            <a:ext uri="{FF2B5EF4-FFF2-40B4-BE49-F238E27FC236}">
              <a16:creationId xmlns:a16="http://schemas.microsoft.com/office/drawing/2014/main" xmlns="" id="{00000000-0008-0000-3200-000002000000}"/>
            </a:ext>
          </a:extLst>
        </xdr:cNvPr>
        <xdr:cNvSpPr>
          <a:spLocks noChangeArrowheads="1"/>
        </xdr:cNvSpPr>
      </xdr:nvSpPr>
      <xdr:spPr bwMode="auto">
        <a:xfrm>
          <a:off x="4600576" y="0"/>
          <a:ext cx="3543299" cy="1685925"/>
        </a:xfrm>
        <a:prstGeom prst="rect">
          <a:avLst/>
        </a:prstGeom>
        <a:solidFill>
          <a:srgbClr val="892D93"/>
        </a:solidFill>
        <a:ln>
          <a:noFill/>
        </a:ln>
      </xdr:spPr>
    </xdr:sp>
    <xdr:clientData/>
  </xdr:twoCellAnchor>
  <xdr:twoCellAnchor>
    <xdr:from>
      <xdr:col>3</xdr:col>
      <xdr:colOff>95251</xdr:colOff>
      <xdr:row>2</xdr:row>
      <xdr:rowOff>47626</xdr:rowOff>
    </xdr:from>
    <xdr:to>
      <xdr:col>12</xdr:col>
      <xdr:colOff>28576</xdr:colOff>
      <xdr:row>6</xdr:row>
      <xdr:rowOff>123826</xdr:rowOff>
    </xdr:to>
    <xdr:sp macro="" textlink="">
      <xdr:nvSpPr>
        <xdr:cNvPr id="3" name="Text Box 2">
          <a:extLst>
            <a:ext uri="{FF2B5EF4-FFF2-40B4-BE49-F238E27FC236}">
              <a16:creationId xmlns:a16="http://schemas.microsoft.com/office/drawing/2014/main" xmlns="" id="{00000000-0008-0000-3200-000003000000}"/>
            </a:ext>
          </a:extLst>
        </xdr:cNvPr>
        <xdr:cNvSpPr txBox="1">
          <a:spLocks noChangeArrowheads="1"/>
        </xdr:cNvSpPr>
      </xdr:nvSpPr>
      <xdr:spPr bwMode="auto">
        <a:xfrm>
          <a:off x="2066926" y="428626"/>
          <a:ext cx="5848350" cy="838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2200" b="1" i="0" u="none" strike="noStrike" baseline="0">
              <a:solidFill>
                <a:srgbClr val="000000"/>
              </a:solidFill>
              <a:latin typeface="Times New Roman"/>
              <a:cs typeface="Times New Roman"/>
            </a:rPr>
            <a:t>LIBRARY RESOURCES</a:t>
          </a:r>
          <a:endParaRPr lang="en-US"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xdr:colOff>
      <xdr:row>0</xdr:row>
      <xdr:rowOff>0</xdr:rowOff>
    </xdr:from>
    <xdr:to>
      <xdr:col>12</xdr:col>
      <xdr:colOff>257175</xdr:colOff>
      <xdr:row>8</xdr:row>
      <xdr:rowOff>161925</xdr:rowOff>
    </xdr:to>
    <xdr:sp macro="" textlink="">
      <xdr:nvSpPr>
        <xdr:cNvPr id="4" name="Rectangle 3">
          <a:extLst>
            <a:ext uri="{FF2B5EF4-FFF2-40B4-BE49-F238E27FC236}">
              <a16:creationId xmlns:a16="http://schemas.microsoft.com/office/drawing/2014/main" xmlns="" id="{00000000-0008-0000-3400-000004000000}"/>
            </a:ext>
          </a:extLst>
        </xdr:cNvPr>
        <xdr:cNvSpPr>
          <a:spLocks noChangeArrowheads="1"/>
        </xdr:cNvSpPr>
      </xdr:nvSpPr>
      <xdr:spPr bwMode="auto">
        <a:xfrm>
          <a:off x="4333876" y="0"/>
          <a:ext cx="3352799" cy="1685925"/>
        </a:xfrm>
        <a:prstGeom prst="rect">
          <a:avLst/>
        </a:prstGeom>
        <a:solidFill>
          <a:srgbClr val="892D93"/>
        </a:solidFill>
        <a:ln>
          <a:noFill/>
        </a:ln>
      </xdr:spPr>
    </xdr:sp>
    <xdr:clientData/>
  </xdr:twoCellAnchor>
  <xdr:twoCellAnchor>
    <xdr:from>
      <xdr:col>3</xdr:col>
      <xdr:colOff>95251</xdr:colOff>
      <xdr:row>2</xdr:row>
      <xdr:rowOff>47626</xdr:rowOff>
    </xdr:from>
    <xdr:to>
      <xdr:col>12</xdr:col>
      <xdr:colOff>28576</xdr:colOff>
      <xdr:row>6</xdr:row>
      <xdr:rowOff>123826</xdr:rowOff>
    </xdr:to>
    <xdr:sp macro="" textlink="">
      <xdr:nvSpPr>
        <xdr:cNvPr id="5" name="Text Box 2">
          <a:extLst>
            <a:ext uri="{FF2B5EF4-FFF2-40B4-BE49-F238E27FC236}">
              <a16:creationId xmlns:a16="http://schemas.microsoft.com/office/drawing/2014/main" xmlns="" id="{00000000-0008-0000-3400-000005000000}"/>
            </a:ext>
          </a:extLst>
        </xdr:cNvPr>
        <xdr:cNvSpPr txBox="1">
          <a:spLocks noChangeArrowheads="1"/>
        </xdr:cNvSpPr>
      </xdr:nvSpPr>
      <xdr:spPr bwMode="auto">
        <a:xfrm>
          <a:off x="1952626" y="428626"/>
          <a:ext cx="5505450" cy="838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2200" b="1" i="0" u="none" strike="noStrike" baseline="0">
              <a:solidFill>
                <a:srgbClr val="000000"/>
              </a:solidFill>
              <a:latin typeface="Times New Roman"/>
              <a:cs typeface="Times New Roman"/>
            </a:rPr>
            <a:t>FACULTY, STAFF AND ADMINISTRATION</a:t>
          </a:r>
          <a:endParaRPr lang="en-US" b="1"/>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0</xdr:colOff>
      <xdr:row>4</xdr:row>
      <xdr:rowOff>21771</xdr:rowOff>
    </xdr:from>
    <xdr:to>
      <xdr:col>7</xdr:col>
      <xdr:colOff>5443</xdr:colOff>
      <xdr:row>14</xdr:row>
      <xdr:rowOff>168729</xdr:rowOff>
    </xdr:to>
    <xdr:cxnSp macro="">
      <xdr:nvCxnSpPr>
        <xdr:cNvPr id="3" name="Straight Connector 2">
          <a:extLst>
            <a:ext uri="{FF2B5EF4-FFF2-40B4-BE49-F238E27FC236}">
              <a16:creationId xmlns:a16="http://schemas.microsoft.com/office/drawing/2014/main" xmlns="" id="{00000000-0008-0000-3800-000003000000}"/>
            </a:ext>
          </a:extLst>
        </xdr:cNvPr>
        <xdr:cNvCxnSpPr/>
      </xdr:nvCxnSpPr>
      <xdr:spPr>
        <a:xfrm>
          <a:off x="6696075" y="917121"/>
          <a:ext cx="5443" cy="226150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19050</xdr:rowOff>
    </xdr:from>
    <xdr:to>
      <xdr:col>12</xdr:col>
      <xdr:colOff>228600</xdr:colOff>
      <xdr:row>9</xdr:row>
      <xdr:rowOff>19050</xdr:rowOff>
    </xdr:to>
    <xdr:sp macro="" textlink="">
      <xdr:nvSpPr>
        <xdr:cNvPr id="4" name="Rectangle 10">
          <a:extLst>
            <a:ext uri="{FF2B5EF4-FFF2-40B4-BE49-F238E27FC236}">
              <a16:creationId xmlns:a16="http://schemas.microsoft.com/office/drawing/2014/main" xmlns="" id="{00000000-0008-0000-0500-000004000000}"/>
            </a:ext>
          </a:extLst>
        </xdr:cNvPr>
        <xdr:cNvSpPr>
          <a:spLocks noChangeArrowheads="1"/>
        </xdr:cNvSpPr>
      </xdr:nvSpPr>
      <xdr:spPr bwMode="auto">
        <a:xfrm>
          <a:off x="4876800" y="3067050"/>
          <a:ext cx="3276600" cy="1714500"/>
        </a:xfrm>
        <a:prstGeom prst="rect">
          <a:avLst/>
        </a:prstGeom>
        <a:solidFill>
          <a:srgbClr val="892D93"/>
        </a:solidFill>
        <a:ln>
          <a:noFill/>
        </a:ln>
      </xdr:spPr>
    </xdr:sp>
    <xdr:clientData/>
  </xdr:twoCellAnchor>
  <xdr:twoCellAnchor>
    <xdr:from>
      <xdr:col>3</xdr:col>
      <xdr:colOff>0</xdr:colOff>
      <xdr:row>2</xdr:row>
      <xdr:rowOff>85725</xdr:rowOff>
    </xdr:from>
    <xdr:to>
      <xdr:col>11</xdr:col>
      <xdr:colOff>590549</xdr:colOff>
      <xdr:row>6</xdr:row>
      <xdr:rowOff>142875</xdr:rowOff>
    </xdr:to>
    <xdr:sp macro="" textlink="">
      <xdr:nvSpPr>
        <xdr:cNvPr id="5" name="Text Box 9">
          <a:extLst>
            <a:ext uri="{FF2B5EF4-FFF2-40B4-BE49-F238E27FC236}">
              <a16:creationId xmlns:a16="http://schemas.microsoft.com/office/drawing/2014/main" xmlns="" id="{00000000-0008-0000-0500-000005000000}"/>
            </a:ext>
          </a:extLst>
        </xdr:cNvPr>
        <xdr:cNvSpPr txBox="1">
          <a:spLocks noChangeArrowheads="1"/>
        </xdr:cNvSpPr>
      </xdr:nvSpPr>
      <xdr:spPr bwMode="auto">
        <a:xfrm>
          <a:off x="1828800" y="466725"/>
          <a:ext cx="5467349" cy="8191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2200" b="1" i="0" u="none" strike="noStrike" baseline="0">
              <a:solidFill>
                <a:srgbClr val="000000"/>
              </a:solidFill>
              <a:latin typeface="Times New Roman"/>
              <a:cs typeface="Times New Roman"/>
            </a:rPr>
            <a:t>General Information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10</xdr:row>
      <xdr:rowOff>180975</xdr:rowOff>
    </xdr:from>
    <xdr:to>
      <xdr:col>22</xdr:col>
      <xdr:colOff>333375</xdr:colOff>
      <xdr:row>64</xdr:row>
      <xdr:rowOff>95250</xdr:rowOff>
    </xdr:to>
    <xdr:pic>
      <xdr:nvPicPr>
        <xdr:cNvPr id="6" name="Picture 5"/>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666" r="6600" b="5221"/>
        <a:stretch/>
      </xdr:blipFill>
      <xdr:spPr bwMode="auto">
        <a:xfrm>
          <a:off x="1343025" y="2085975"/>
          <a:ext cx="12534900" cy="1020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xdr:colOff>
      <xdr:row>0</xdr:row>
      <xdr:rowOff>19050</xdr:rowOff>
    </xdr:from>
    <xdr:to>
      <xdr:col>12</xdr:col>
      <xdr:colOff>219075</xdr:colOff>
      <xdr:row>9</xdr:row>
      <xdr:rowOff>19050</xdr:rowOff>
    </xdr:to>
    <xdr:sp macro="" textlink="">
      <xdr:nvSpPr>
        <xdr:cNvPr id="27659" name="Rectangle 11">
          <a:extLst>
            <a:ext uri="{FF2B5EF4-FFF2-40B4-BE49-F238E27FC236}">
              <a16:creationId xmlns:a16="http://schemas.microsoft.com/office/drawing/2014/main" xmlns="" id="{00000000-0008-0000-0A00-00000B6C0000}"/>
            </a:ext>
          </a:extLst>
        </xdr:cNvPr>
        <xdr:cNvSpPr>
          <a:spLocks noChangeArrowheads="1"/>
        </xdr:cNvSpPr>
      </xdr:nvSpPr>
      <xdr:spPr bwMode="auto">
        <a:xfrm>
          <a:off x="4276725" y="19050"/>
          <a:ext cx="3257550" cy="1714500"/>
        </a:xfrm>
        <a:prstGeom prst="rect">
          <a:avLst/>
        </a:prstGeom>
        <a:solidFill>
          <a:srgbClr val="892D93"/>
        </a:solidFill>
        <a:ln>
          <a:noFill/>
        </a:ln>
      </xdr:spPr>
    </xdr:sp>
    <xdr:clientData/>
  </xdr:twoCellAnchor>
  <xdr:twoCellAnchor>
    <xdr:from>
      <xdr:col>2</xdr:col>
      <xdr:colOff>587374</xdr:colOff>
      <xdr:row>2</xdr:row>
      <xdr:rowOff>47626</xdr:rowOff>
    </xdr:from>
    <xdr:to>
      <xdr:col>11</xdr:col>
      <xdr:colOff>609599</xdr:colOff>
      <xdr:row>6</xdr:row>
      <xdr:rowOff>123826</xdr:rowOff>
    </xdr:to>
    <xdr:sp macro="" textlink="">
      <xdr:nvSpPr>
        <xdr:cNvPr id="27660" name="Text Box 12">
          <a:extLst>
            <a:ext uri="{FF2B5EF4-FFF2-40B4-BE49-F238E27FC236}">
              <a16:creationId xmlns:a16="http://schemas.microsoft.com/office/drawing/2014/main" xmlns="" id="{00000000-0008-0000-0A00-00000C6C0000}"/>
            </a:ext>
          </a:extLst>
        </xdr:cNvPr>
        <xdr:cNvSpPr txBox="1">
          <a:spLocks noChangeArrowheads="1"/>
        </xdr:cNvSpPr>
      </xdr:nvSpPr>
      <xdr:spPr bwMode="auto">
        <a:xfrm>
          <a:off x="1806574" y="428626"/>
          <a:ext cx="5508625" cy="838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2200" b="1" i="0" u="none" strike="noStrike" baseline="0">
              <a:solidFill>
                <a:srgbClr val="000000"/>
              </a:solidFill>
              <a:latin typeface="Times New Roman"/>
              <a:cs typeface="Times New Roman"/>
            </a:rPr>
            <a:t>ADMISSIONS</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8</xdr:row>
      <xdr:rowOff>57150</xdr:rowOff>
    </xdr:from>
    <xdr:to>
      <xdr:col>11</xdr:col>
      <xdr:colOff>660527</xdr:colOff>
      <xdr:row>31</xdr:row>
      <xdr:rowOff>59054</xdr:rowOff>
    </xdr:to>
    <xdr:pic>
      <xdr:nvPicPr>
        <xdr:cNvPr id="8" name="Picture 7"/>
        <xdr:cNvPicPr>
          <a:picLocks noChangeAspect="1"/>
        </xdr:cNvPicPr>
      </xdr:nvPicPr>
      <xdr:blipFill>
        <a:blip xmlns:r="http://schemas.openxmlformats.org/officeDocument/2006/relationships" r:embed="rId1"/>
        <a:stretch>
          <a:fillRect/>
        </a:stretch>
      </xdr:blipFill>
      <xdr:spPr>
        <a:xfrm>
          <a:off x="38100" y="1657350"/>
          <a:ext cx="7328027" cy="43834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3</xdr:row>
      <xdr:rowOff>57150</xdr:rowOff>
    </xdr:from>
    <xdr:to>
      <xdr:col>11</xdr:col>
      <xdr:colOff>670052</xdr:colOff>
      <xdr:row>26</xdr:row>
      <xdr:rowOff>52957</xdr:rowOff>
    </xdr:to>
    <xdr:pic>
      <xdr:nvPicPr>
        <xdr:cNvPr id="2" name="Picture 1"/>
        <xdr:cNvPicPr>
          <a:picLocks noChangeAspect="1"/>
        </xdr:cNvPicPr>
      </xdr:nvPicPr>
      <xdr:blipFill>
        <a:blip xmlns:r="http://schemas.openxmlformats.org/officeDocument/2006/relationships" r:embed="rId1"/>
        <a:stretch>
          <a:fillRect/>
        </a:stretch>
      </xdr:blipFill>
      <xdr:spPr>
        <a:xfrm>
          <a:off x="47625" y="704850"/>
          <a:ext cx="7328027" cy="43773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19050</xdr:colOff>
      <xdr:row>0</xdr:row>
      <xdr:rowOff>28574</xdr:rowOff>
    </xdr:from>
    <xdr:to>
      <xdr:col>12</xdr:col>
      <xdr:colOff>190500</xdr:colOff>
      <xdr:row>8</xdr:row>
      <xdr:rowOff>123824</xdr:rowOff>
    </xdr:to>
    <xdr:sp macro="" textlink="">
      <xdr:nvSpPr>
        <xdr:cNvPr id="31749" name="Rectangle 5">
          <a:extLst>
            <a:ext uri="{FF2B5EF4-FFF2-40B4-BE49-F238E27FC236}">
              <a16:creationId xmlns:a16="http://schemas.microsoft.com/office/drawing/2014/main" xmlns="" id="{00000000-0008-0000-1800-0000057C0000}"/>
            </a:ext>
          </a:extLst>
        </xdr:cNvPr>
        <xdr:cNvSpPr>
          <a:spLocks noChangeArrowheads="1"/>
        </xdr:cNvSpPr>
      </xdr:nvSpPr>
      <xdr:spPr bwMode="auto">
        <a:xfrm>
          <a:off x="4286250" y="28574"/>
          <a:ext cx="3219450" cy="1971675"/>
        </a:xfrm>
        <a:prstGeom prst="rect">
          <a:avLst/>
        </a:prstGeom>
        <a:solidFill>
          <a:srgbClr val="99009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600075</xdr:colOff>
      <xdr:row>2</xdr:row>
      <xdr:rowOff>28575</xdr:rowOff>
    </xdr:from>
    <xdr:to>
      <xdr:col>12</xdr:col>
      <xdr:colOff>0</xdr:colOff>
      <xdr:row>6</xdr:row>
      <xdr:rowOff>123825</xdr:rowOff>
    </xdr:to>
    <xdr:sp macro="" textlink="">
      <xdr:nvSpPr>
        <xdr:cNvPr id="31750" name="Text Box 6">
          <a:extLst>
            <a:ext uri="{FF2B5EF4-FFF2-40B4-BE49-F238E27FC236}">
              <a16:creationId xmlns:a16="http://schemas.microsoft.com/office/drawing/2014/main" xmlns="" id="{00000000-0008-0000-1800-0000067C0000}"/>
            </a:ext>
          </a:extLst>
        </xdr:cNvPr>
        <xdr:cNvSpPr txBox="1">
          <a:spLocks noChangeArrowheads="1"/>
        </xdr:cNvSpPr>
      </xdr:nvSpPr>
      <xdr:spPr bwMode="auto">
        <a:xfrm>
          <a:off x="1819275" y="428625"/>
          <a:ext cx="5495925" cy="1181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2200" b="1" i="0" u="none" strike="noStrike" baseline="0">
              <a:solidFill>
                <a:srgbClr val="000000"/>
              </a:solidFill>
              <a:latin typeface="Times New Roman"/>
              <a:cs typeface="Times New Roman"/>
            </a:rPr>
            <a:t>ENROLLMENT</a:t>
          </a: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xdr:colOff>
      <xdr:row>3</xdr:row>
      <xdr:rowOff>47626</xdr:rowOff>
    </xdr:from>
    <xdr:to>
      <xdr:col>15</xdr:col>
      <xdr:colOff>419100</xdr:colOff>
      <xdr:row>25</xdr:row>
      <xdr:rowOff>19050</xdr:rowOff>
    </xdr:to>
    <xdr:graphicFrame macro="">
      <xdr:nvGraphicFramePr>
        <xdr:cNvPr id="4" name="Chart 3" title="Undergraduate Enrollment by College">
          <a:extLst>
            <a:ext uri="{FF2B5EF4-FFF2-40B4-BE49-F238E27FC236}">
              <a16:creationId xmlns:a16="http://schemas.microsoft.com/office/drawing/2014/main" xmlns="" id="{00000000-0008-0000-2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581024</xdr:colOff>
      <xdr:row>28</xdr:row>
      <xdr:rowOff>28575</xdr:rowOff>
    </xdr:from>
    <xdr:to>
      <xdr:col>15</xdr:col>
      <xdr:colOff>428625</xdr:colOff>
      <xdr:row>50</xdr:row>
      <xdr:rowOff>0</xdr:rowOff>
    </xdr:to>
    <xdr:graphicFrame macro="">
      <xdr:nvGraphicFramePr>
        <xdr:cNvPr id="5" name="Chart 4">
          <a:extLst>
            <a:ext uri="{FF2B5EF4-FFF2-40B4-BE49-F238E27FC236}">
              <a16:creationId xmlns:a16="http://schemas.microsoft.com/office/drawing/2014/main" xmlns="" id="{00000000-0008-0000-2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247650</xdr:colOff>
      <xdr:row>3</xdr:row>
      <xdr:rowOff>114300</xdr:rowOff>
    </xdr:from>
    <xdr:to>
      <xdr:col>16</xdr:col>
      <xdr:colOff>333375</xdr:colOff>
      <xdr:row>24</xdr:row>
      <xdr:rowOff>104775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udent%20Level%20Data%20for%20Chart_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8">
          <cell r="B18">
            <v>2015</v>
          </cell>
          <cell r="C18">
            <v>2016</v>
          </cell>
          <cell r="D18">
            <v>2017</v>
          </cell>
          <cell r="E18">
            <v>2018</v>
          </cell>
          <cell r="F18">
            <v>2019</v>
          </cell>
          <cell r="G18">
            <v>2020</v>
          </cell>
        </row>
        <row r="19">
          <cell r="A19" t="str">
            <v>Returning Undergraduates</v>
          </cell>
          <cell r="B19">
            <v>10182</v>
          </cell>
          <cell r="C19">
            <v>10316</v>
          </cell>
          <cell r="D19">
            <v>10309</v>
          </cell>
          <cell r="E19">
            <v>10248</v>
          </cell>
          <cell r="F19">
            <v>10336</v>
          </cell>
          <cell r="G19">
            <v>10517</v>
          </cell>
        </row>
        <row r="20">
          <cell r="A20" t="str">
            <v>New Undergraduates</v>
          </cell>
          <cell r="B20">
            <v>4030</v>
          </cell>
          <cell r="C20">
            <v>4081</v>
          </cell>
          <cell r="D20">
            <v>4142</v>
          </cell>
          <cell r="E20">
            <v>4319</v>
          </cell>
          <cell r="F20">
            <v>4279</v>
          </cell>
          <cell r="G20">
            <v>4195</v>
          </cell>
        </row>
        <row r="21">
          <cell r="A21" t="str">
            <v>Returning Graduates</v>
          </cell>
          <cell r="B21">
            <v>1515</v>
          </cell>
          <cell r="C21">
            <v>1624</v>
          </cell>
          <cell r="D21">
            <v>1738</v>
          </cell>
          <cell r="E21">
            <v>1884</v>
          </cell>
          <cell r="F21">
            <v>2004</v>
          </cell>
          <cell r="G21">
            <v>1978</v>
          </cell>
        </row>
        <row r="22">
          <cell r="A22" t="str">
            <v>New Graduates</v>
          </cell>
          <cell r="B22">
            <v>870</v>
          </cell>
          <cell r="C22">
            <v>984</v>
          </cell>
          <cell r="D22">
            <v>1117</v>
          </cell>
          <cell r="E22">
            <v>1076</v>
          </cell>
          <cell r="F22">
            <v>1050</v>
          </cell>
          <cell r="G22">
            <v>1029</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ninamdar@wcupa.edu"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hyperlink" Target="mailto:ninamdar@wcupa.edu"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zoomScaleNormal="100" workbookViewId="0">
      <selection activeCell="D5" sqref="D5:H9"/>
    </sheetView>
  </sheetViews>
  <sheetFormatPr defaultRowHeight="15" x14ac:dyDescent="0.25"/>
  <cols>
    <col min="3" max="3" width="7.28515625" customWidth="1"/>
    <col min="8" max="8" width="14.85546875" customWidth="1"/>
  </cols>
  <sheetData>
    <row r="1" spans="1:11" x14ac:dyDescent="0.25">
      <c r="A1" s="27"/>
      <c r="B1" s="40"/>
      <c r="C1" s="40"/>
      <c r="D1" s="40"/>
      <c r="E1" s="40"/>
      <c r="F1" s="40"/>
      <c r="G1" s="40"/>
      <c r="H1" s="40"/>
      <c r="I1" s="40"/>
      <c r="J1" s="40"/>
      <c r="K1" s="40"/>
    </row>
    <row r="2" spans="1:11" x14ac:dyDescent="0.25">
      <c r="A2" s="27"/>
      <c r="B2" s="40"/>
      <c r="C2" s="40"/>
      <c r="D2" s="40"/>
      <c r="E2" s="40"/>
      <c r="F2" s="40"/>
      <c r="G2" s="40"/>
      <c r="H2" s="40"/>
      <c r="I2" s="40"/>
      <c r="J2" s="40"/>
      <c r="K2" s="40"/>
    </row>
    <row r="3" spans="1:11" x14ac:dyDescent="0.25">
      <c r="A3" s="27"/>
      <c r="B3" s="40"/>
      <c r="C3" s="40"/>
      <c r="D3" s="40"/>
      <c r="E3" s="40"/>
      <c r="F3" s="40"/>
      <c r="G3" s="40"/>
      <c r="H3" s="40"/>
      <c r="I3" s="40"/>
      <c r="J3" s="40"/>
      <c r="K3" s="40"/>
    </row>
    <row r="4" spans="1:11" ht="26.25" customHeight="1" x14ac:dyDescent="0.25">
      <c r="A4" s="27"/>
      <c r="B4" s="40"/>
      <c r="C4" s="40"/>
      <c r="D4" s="40"/>
      <c r="E4" s="40"/>
      <c r="F4" s="40"/>
      <c r="G4" s="40"/>
      <c r="H4" s="40"/>
      <c r="I4" s="40"/>
      <c r="J4" s="40"/>
      <c r="K4" s="40"/>
    </row>
    <row r="5" spans="1:11" x14ac:dyDescent="0.25">
      <c r="A5" s="27"/>
      <c r="B5" s="40"/>
      <c r="C5" s="40"/>
      <c r="D5" s="1055" t="s">
        <v>0</v>
      </c>
      <c r="E5" s="1055"/>
      <c r="F5" s="1055"/>
      <c r="G5" s="1055"/>
      <c r="H5" s="1055"/>
      <c r="I5" s="40"/>
      <c r="J5" s="40"/>
      <c r="K5" s="40"/>
    </row>
    <row r="6" spans="1:11" ht="15" customHeight="1" x14ac:dyDescent="0.25">
      <c r="A6" s="27"/>
      <c r="B6" s="40"/>
      <c r="C6" s="40"/>
      <c r="D6" s="1055"/>
      <c r="E6" s="1055"/>
      <c r="F6" s="1055"/>
      <c r="G6" s="1055"/>
      <c r="H6" s="1055"/>
      <c r="I6" s="40"/>
      <c r="J6" s="40"/>
      <c r="K6" s="40"/>
    </row>
    <row r="7" spans="1:11" ht="15" customHeight="1" x14ac:dyDescent="0.25">
      <c r="A7" s="27"/>
      <c r="B7" s="40"/>
      <c r="C7" s="40"/>
      <c r="D7" s="1055"/>
      <c r="E7" s="1055"/>
      <c r="F7" s="1055"/>
      <c r="G7" s="1055"/>
      <c r="H7" s="1055"/>
      <c r="I7" s="40"/>
      <c r="J7" s="40"/>
      <c r="K7" s="40"/>
    </row>
    <row r="8" spans="1:11" ht="15" customHeight="1" x14ac:dyDescent="0.25">
      <c r="A8" s="27"/>
      <c r="B8" s="40"/>
      <c r="C8" s="40"/>
      <c r="D8" s="1055"/>
      <c r="E8" s="1055"/>
      <c r="F8" s="1055"/>
      <c r="G8" s="1055"/>
      <c r="H8" s="1055"/>
      <c r="I8" s="40"/>
      <c r="J8" s="40"/>
      <c r="K8" s="40"/>
    </row>
    <row r="9" spans="1:11" ht="15" customHeight="1" x14ac:dyDescent="0.25">
      <c r="A9" s="27"/>
      <c r="B9" s="40"/>
      <c r="C9" s="40"/>
      <c r="D9" s="1055"/>
      <c r="E9" s="1055"/>
      <c r="F9" s="1055"/>
      <c r="G9" s="1055"/>
      <c r="H9" s="1055"/>
      <c r="I9" s="40"/>
      <c r="J9" s="40"/>
      <c r="K9" s="40"/>
    </row>
    <row r="10" spans="1:11" ht="46.5" x14ac:dyDescent="0.7">
      <c r="A10" s="27"/>
      <c r="B10" s="40"/>
      <c r="C10" s="40"/>
      <c r="D10" s="42"/>
      <c r="E10" s="42"/>
      <c r="F10" s="42"/>
      <c r="G10" s="42"/>
      <c r="H10" s="42"/>
      <c r="I10" s="40"/>
      <c r="J10" s="40"/>
      <c r="K10" s="40"/>
    </row>
    <row r="11" spans="1:11" x14ac:dyDescent="0.25">
      <c r="A11" s="27"/>
      <c r="B11" s="40"/>
      <c r="C11" s="40"/>
      <c r="D11" s="40"/>
      <c r="E11" s="40"/>
      <c r="F11" s="40"/>
      <c r="G11" s="40"/>
      <c r="H11" s="40"/>
      <c r="I11" s="40"/>
      <c r="J11" s="40"/>
      <c r="K11" s="40"/>
    </row>
    <row r="12" spans="1:11" x14ac:dyDescent="0.25">
      <c r="A12" s="27"/>
      <c r="B12" s="40"/>
      <c r="C12" s="1054" t="s">
        <v>1</v>
      </c>
      <c r="D12" s="1054"/>
      <c r="E12" s="1054"/>
      <c r="F12" s="1054"/>
      <c r="G12" s="1054"/>
      <c r="H12" s="1054"/>
      <c r="I12" s="1054"/>
      <c r="J12" s="40"/>
      <c r="K12" s="40"/>
    </row>
    <row r="13" spans="1:11" x14ac:dyDescent="0.25">
      <c r="A13" s="27"/>
      <c r="B13" s="40"/>
      <c r="C13" s="1054"/>
      <c r="D13" s="1054"/>
      <c r="E13" s="1054"/>
      <c r="F13" s="1054"/>
      <c r="G13" s="1054"/>
      <c r="H13" s="1054"/>
      <c r="I13" s="1054"/>
      <c r="J13" s="40"/>
      <c r="K13" s="40"/>
    </row>
    <row r="14" spans="1:11" x14ac:dyDescent="0.25">
      <c r="A14" s="27"/>
      <c r="B14" s="40"/>
      <c r="C14" s="40"/>
      <c r="D14" s="40"/>
      <c r="E14" s="40"/>
      <c r="F14" s="40"/>
      <c r="G14" s="40"/>
      <c r="H14" s="40"/>
      <c r="I14" s="40"/>
      <c r="J14" s="40"/>
      <c r="K14" s="40"/>
    </row>
    <row r="15" spans="1:11" x14ac:dyDescent="0.25">
      <c r="A15" s="27"/>
      <c r="B15" s="40"/>
      <c r="C15" s="40"/>
      <c r="D15" s="40"/>
      <c r="E15" s="40"/>
      <c r="F15" s="40"/>
      <c r="G15" s="40"/>
      <c r="H15" s="40"/>
      <c r="I15" s="40"/>
      <c r="J15" s="40"/>
      <c r="K15" s="40"/>
    </row>
    <row r="16" spans="1:11" x14ac:dyDescent="0.25">
      <c r="A16" s="27"/>
      <c r="B16" s="40"/>
      <c r="C16" s="40"/>
      <c r="D16" s="40"/>
      <c r="E16" s="40"/>
      <c r="F16" s="40"/>
      <c r="G16" s="40"/>
      <c r="H16" s="40"/>
      <c r="I16" s="40"/>
      <c r="J16" s="40"/>
      <c r="K16" s="40"/>
    </row>
    <row r="17" spans="1:11" x14ac:dyDescent="0.25">
      <c r="A17" s="27"/>
      <c r="B17" s="40"/>
      <c r="C17" s="40"/>
      <c r="D17" s="40"/>
      <c r="E17" s="40"/>
      <c r="F17" s="40"/>
      <c r="G17" s="40"/>
      <c r="H17" s="40"/>
      <c r="I17" s="40"/>
      <c r="J17" s="40"/>
      <c r="K17" s="40"/>
    </row>
    <row r="18" spans="1:11" x14ac:dyDescent="0.25">
      <c r="A18" s="27"/>
      <c r="B18" s="40"/>
      <c r="C18" s="40"/>
      <c r="D18" s="40"/>
      <c r="E18" s="40"/>
      <c r="F18" s="40"/>
      <c r="G18" s="40"/>
      <c r="H18" s="40"/>
      <c r="I18" s="40"/>
      <c r="J18" s="40"/>
      <c r="K18" s="40"/>
    </row>
    <row r="19" spans="1:11" x14ac:dyDescent="0.25">
      <c r="A19" s="27"/>
      <c r="B19" s="40"/>
      <c r="C19" s="40"/>
      <c r="D19" s="40"/>
      <c r="E19" s="40"/>
      <c r="F19" s="40"/>
      <c r="G19" s="40"/>
      <c r="H19" s="40"/>
      <c r="I19" s="40"/>
      <c r="J19" s="40"/>
      <c r="K19" s="40"/>
    </row>
    <row r="20" spans="1:11" x14ac:dyDescent="0.25">
      <c r="A20" s="27"/>
      <c r="B20" s="40"/>
      <c r="C20" s="40"/>
      <c r="D20" s="40"/>
      <c r="E20" s="40"/>
      <c r="F20" s="40"/>
      <c r="G20" s="40"/>
      <c r="H20" s="40"/>
      <c r="I20" s="40"/>
      <c r="J20" s="40"/>
      <c r="K20" s="40"/>
    </row>
    <row r="21" spans="1:11" x14ac:dyDescent="0.25">
      <c r="A21" s="991"/>
      <c r="B21" s="41"/>
      <c r="C21" s="41"/>
      <c r="D21" s="41"/>
      <c r="E21" s="41"/>
      <c r="F21" s="41"/>
      <c r="G21" s="41"/>
      <c r="H21" s="41"/>
      <c r="I21" s="41"/>
      <c r="J21" s="41"/>
      <c r="K21" s="41"/>
    </row>
  </sheetData>
  <mergeCells count="2">
    <mergeCell ref="C12:I13"/>
    <mergeCell ref="D5:H9"/>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
  <sheetViews>
    <sheetView topLeftCell="A9" zoomScaleNormal="100" workbookViewId="0">
      <selection activeCell="F69" sqref="F69"/>
    </sheetView>
  </sheetViews>
  <sheetFormatPr defaultRowHeight="15" x14ac:dyDescent="0.25"/>
  <cols>
    <col min="1" max="1" width="9.140625" customWidth="1"/>
    <col min="10" max="10" width="10.85546875" customWidth="1"/>
    <col min="11" max="11" width="9.42578125" customWidth="1"/>
    <col min="25" max="25" width="9" customWidth="1"/>
    <col min="26" max="26" width="9.140625" hidden="1" customWidth="1"/>
  </cols>
  <sheetData>
    <row r="1" spans="1:27" x14ac:dyDescent="0.25">
      <c r="A1" s="991"/>
      <c r="B1" s="991"/>
      <c r="C1" s="991"/>
      <c r="D1" s="991"/>
      <c r="E1" s="1085"/>
      <c r="F1" s="1085"/>
      <c r="G1" s="1085"/>
      <c r="H1" s="1085"/>
      <c r="I1" s="1085"/>
      <c r="J1" s="1085"/>
      <c r="K1" s="1085"/>
      <c r="L1" s="1085"/>
      <c r="M1" s="1085"/>
      <c r="N1" s="1085"/>
      <c r="O1" s="1085"/>
      <c r="P1" s="1085"/>
      <c r="Q1" s="1085"/>
      <c r="R1" s="1085"/>
      <c r="S1" s="1085"/>
      <c r="T1" s="1085"/>
      <c r="U1" s="1085"/>
      <c r="V1" s="1085"/>
      <c r="W1" s="1085"/>
      <c r="X1" s="1085"/>
      <c r="Y1" s="1085"/>
      <c r="Z1" s="1085"/>
      <c r="AA1" s="1085"/>
    </row>
    <row r="2" spans="1:27" x14ac:dyDescent="0.25">
      <c r="A2" s="991"/>
      <c r="B2" s="991"/>
      <c r="C2" s="991"/>
      <c r="D2" s="991"/>
      <c r="E2" s="1085"/>
      <c r="F2" s="1085"/>
      <c r="G2" s="1085"/>
      <c r="H2" s="1085"/>
      <c r="I2" s="1085"/>
      <c r="J2" s="1085"/>
      <c r="K2" s="1085"/>
      <c r="L2" s="1085"/>
      <c r="M2" s="1085"/>
      <c r="N2" s="1085"/>
      <c r="O2" s="1085"/>
      <c r="P2" s="1085"/>
      <c r="Q2" s="1085"/>
      <c r="R2" s="1085"/>
      <c r="S2" s="1085"/>
      <c r="T2" s="1085"/>
      <c r="U2" s="1085"/>
      <c r="V2" s="1085"/>
      <c r="W2" s="1085"/>
      <c r="X2" s="1085"/>
      <c r="Y2" s="1085"/>
      <c r="Z2" s="1085"/>
      <c r="AA2" s="1085"/>
    </row>
    <row r="4" spans="1:27" ht="15" customHeight="1" x14ac:dyDescent="0.5">
      <c r="A4" s="991"/>
      <c r="B4" s="991"/>
      <c r="C4" s="991"/>
      <c r="D4" s="991"/>
      <c r="E4" s="991"/>
      <c r="F4" s="991"/>
      <c r="G4" s="991"/>
      <c r="H4" s="991"/>
      <c r="I4" s="175"/>
      <c r="J4" s="175"/>
      <c r="K4" s="175"/>
      <c r="L4" s="175"/>
      <c r="M4" s="175"/>
      <c r="N4" s="991"/>
      <c r="O4" s="991"/>
      <c r="P4" s="991"/>
      <c r="Q4" s="991"/>
      <c r="R4" s="991"/>
      <c r="S4" s="991"/>
      <c r="T4" s="991"/>
      <c r="U4" s="991"/>
      <c r="V4" s="991"/>
      <c r="W4" s="991"/>
      <c r="X4" s="991"/>
      <c r="Y4" s="991"/>
      <c r="Z4" s="991"/>
      <c r="AA4" s="991"/>
    </row>
    <row r="5" spans="1:27" s="307" customFormat="1" ht="15" customHeight="1" x14ac:dyDescent="0.5">
      <c r="A5" s="991"/>
      <c r="B5" s="991"/>
      <c r="C5" s="991"/>
      <c r="D5" s="991"/>
      <c r="E5" s="991"/>
      <c r="F5" s="991"/>
      <c r="G5" s="991"/>
      <c r="H5" s="991"/>
      <c r="I5" s="175"/>
      <c r="J5" s="175"/>
      <c r="K5" s="175"/>
      <c r="L5" s="175"/>
      <c r="M5" s="175"/>
      <c r="N5" s="991"/>
      <c r="O5" s="991"/>
      <c r="P5" s="991"/>
      <c r="Q5" s="991"/>
      <c r="R5" s="991"/>
      <c r="S5" s="991"/>
      <c r="T5" s="991"/>
      <c r="U5" s="991"/>
      <c r="V5" s="991"/>
      <c r="W5" s="991"/>
      <c r="X5" s="991"/>
      <c r="Y5" s="991"/>
      <c r="Z5" s="991"/>
      <c r="AA5" s="991"/>
    </row>
    <row r="6" spans="1:27" ht="15" customHeight="1" x14ac:dyDescent="0.5">
      <c r="A6" s="991"/>
      <c r="B6" s="991"/>
      <c r="C6" s="991"/>
      <c r="D6" s="991"/>
      <c r="E6" s="991"/>
      <c r="F6" s="991"/>
      <c r="G6" s="991"/>
      <c r="H6" s="991"/>
      <c r="I6" s="175"/>
      <c r="J6" s="175"/>
      <c r="K6" s="175"/>
      <c r="L6" s="312"/>
      <c r="M6" s="312"/>
      <c r="N6" s="312"/>
      <c r="O6" s="312"/>
      <c r="P6" s="312"/>
      <c r="Q6" s="312"/>
      <c r="R6" s="991"/>
      <c r="S6" s="991"/>
      <c r="T6" s="991"/>
      <c r="U6" s="991"/>
      <c r="V6" s="991"/>
      <c r="W6" s="991"/>
      <c r="X6" s="991"/>
      <c r="Y6" s="991"/>
      <c r="Z6" s="991"/>
      <c r="AA6" s="991"/>
    </row>
    <row r="7" spans="1:27" ht="15" customHeight="1" x14ac:dyDescent="0.5">
      <c r="A7" s="991"/>
      <c r="B7" s="991"/>
      <c r="C7" s="991"/>
      <c r="D7" s="991"/>
      <c r="E7" s="991"/>
      <c r="F7" s="991"/>
      <c r="G7" s="991"/>
      <c r="H7" s="991"/>
      <c r="I7" s="175"/>
      <c r="J7" s="175"/>
      <c r="K7" s="175"/>
      <c r="L7" s="312"/>
      <c r="M7" s="312"/>
      <c r="N7" s="312"/>
      <c r="O7" s="312"/>
      <c r="P7" s="312"/>
      <c r="Q7" s="312"/>
      <c r="R7" s="991"/>
      <c r="S7" s="250"/>
      <c r="T7" s="991"/>
      <c r="U7" s="991"/>
      <c r="V7" s="991"/>
      <c r="W7" s="991"/>
      <c r="X7" s="991"/>
      <c r="Y7" s="991"/>
      <c r="Z7" s="991"/>
      <c r="AA7" s="991"/>
    </row>
    <row r="8" spans="1:27" ht="15" customHeight="1" x14ac:dyDescent="0.25">
      <c r="A8" s="991"/>
      <c r="B8" s="991"/>
      <c r="C8" s="991"/>
      <c r="D8" s="991"/>
      <c r="E8" s="991"/>
      <c r="F8" s="991"/>
      <c r="G8" s="991"/>
      <c r="H8" s="991"/>
      <c r="I8" s="991"/>
      <c r="J8" s="991"/>
      <c r="K8" s="991"/>
      <c r="L8" s="312"/>
      <c r="M8" s="312"/>
      <c r="N8" s="312"/>
      <c r="O8" s="312"/>
      <c r="P8" s="312"/>
      <c r="Q8" s="312"/>
      <c r="R8" s="991"/>
      <c r="S8" s="991"/>
      <c r="T8" s="991"/>
      <c r="U8" s="991"/>
      <c r="V8" s="991"/>
      <c r="W8" s="991"/>
      <c r="X8" s="991"/>
      <c r="Y8" s="991"/>
      <c r="Z8" s="991"/>
      <c r="AA8" s="991"/>
    </row>
    <row r="9" spans="1:27" ht="15" customHeight="1" x14ac:dyDescent="0.25">
      <c r="A9" s="1086" t="s">
        <v>141</v>
      </c>
      <c r="B9" s="1086"/>
      <c r="C9" s="1086"/>
      <c r="D9" s="1086"/>
      <c r="E9" s="1086"/>
      <c r="F9" s="1086"/>
      <c r="G9" s="1086"/>
      <c r="H9" s="1086"/>
      <c r="I9" s="1086"/>
      <c r="J9" s="1086"/>
      <c r="K9" s="1086"/>
      <c r="L9" s="1086"/>
      <c r="M9" s="1086"/>
      <c r="N9" s="1086"/>
      <c r="O9" s="1086"/>
      <c r="P9" s="1086"/>
      <c r="Q9" s="1086"/>
      <c r="R9" s="1086"/>
      <c r="S9" s="1086"/>
      <c r="T9" s="1086"/>
      <c r="U9" s="1086"/>
      <c r="V9" s="1086"/>
      <c r="W9" s="1086"/>
      <c r="X9" s="1086"/>
      <c r="Y9" s="1086"/>
      <c r="Z9" s="1086"/>
      <c r="AA9" s="991"/>
    </row>
    <row r="10" spans="1:27" ht="15" customHeight="1" x14ac:dyDescent="0.25">
      <c r="A10" s="1086"/>
      <c r="B10" s="1086"/>
      <c r="C10" s="1086"/>
      <c r="D10" s="1086"/>
      <c r="E10" s="1086"/>
      <c r="F10" s="1086"/>
      <c r="G10" s="1086"/>
      <c r="H10" s="1086"/>
      <c r="I10" s="1086"/>
      <c r="J10" s="1086"/>
      <c r="K10" s="1086"/>
      <c r="L10" s="1086"/>
      <c r="M10" s="1086"/>
      <c r="N10" s="1086"/>
      <c r="O10" s="1086"/>
      <c r="P10" s="1086"/>
      <c r="Q10" s="1086"/>
      <c r="R10" s="1086"/>
      <c r="S10" s="1086"/>
      <c r="T10" s="1086"/>
      <c r="U10" s="1086"/>
      <c r="V10" s="1086"/>
      <c r="W10" s="1086"/>
      <c r="X10" s="1086"/>
      <c r="Y10" s="1086"/>
      <c r="Z10" s="1086"/>
      <c r="AA10" s="991"/>
    </row>
  </sheetData>
  <mergeCells count="2">
    <mergeCell ref="E1:AA2"/>
    <mergeCell ref="A9:Z10"/>
  </mergeCells>
  <printOptions horizontalCentered="1" verticalCentered="1"/>
  <pageMargins left="0.5" right="0.7" top="0.5" bottom="0.75" header="0.3" footer="0.3"/>
  <pageSetup scale="56" orientation="landscape" r:id="rId1"/>
  <headerFooter differentFirst="1">
    <firstFooter xml:space="preserve">&amp;C
</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zoomScaleNormal="100" workbookViewId="0">
      <selection activeCell="B4" sqref="B4"/>
    </sheetView>
  </sheetViews>
  <sheetFormatPr defaultRowHeight="15" x14ac:dyDescent="0.25"/>
  <sheetData/>
  <printOptions horizontalCentered="1" verticalCentered="1"/>
  <pageMargins left="0.5" right="0.7" top="0.5" bottom="0.75" header="0.3" footer="0.3"/>
  <pageSetup orientation="landscape" r:id="rId1"/>
  <headerFooter differentFirst="1">
    <firstFooter xml:space="preserve">&amp;C
</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zoomScaleSheetLayoutView="90" workbookViewId="0">
      <selection activeCell="A7" sqref="A7:M10"/>
    </sheetView>
  </sheetViews>
  <sheetFormatPr defaultRowHeight="15" x14ac:dyDescent="0.25"/>
  <sheetData>
    <row r="1" spans="1:13" ht="54.75" customHeight="1" x14ac:dyDescent="0.25">
      <c r="A1" s="1058" t="s">
        <v>142</v>
      </c>
      <c r="B1" s="1058"/>
      <c r="C1" s="1058"/>
      <c r="D1" s="1058"/>
      <c r="E1" s="1058"/>
      <c r="F1" s="1058"/>
      <c r="G1" s="1058"/>
      <c r="H1" s="1058"/>
      <c r="I1" s="1058"/>
      <c r="J1" s="1058"/>
      <c r="K1" s="1058"/>
      <c r="L1" s="1058"/>
      <c r="M1" s="1058"/>
    </row>
    <row r="2" spans="1:13" ht="18" customHeight="1" x14ac:dyDescent="0.25">
      <c r="A2" s="52"/>
      <c r="B2" s="52"/>
      <c r="C2" s="52"/>
      <c r="D2" s="52"/>
      <c r="E2" s="52"/>
      <c r="F2" s="52"/>
      <c r="G2" s="52"/>
      <c r="H2" s="52"/>
      <c r="I2" s="52"/>
      <c r="J2" s="52"/>
      <c r="K2" s="52"/>
      <c r="L2" s="52"/>
      <c r="M2" s="52"/>
    </row>
    <row r="3" spans="1:13" x14ac:dyDescent="0.25">
      <c r="A3" s="1083" t="s">
        <v>143</v>
      </c>
      <c r="B3" s="1083"/>
      <c r="C3" s="1083"/>
      <c r="D3" s="1083"/>
      <c r="E3" s="1083"/>
      <c r="F3" s="1083"/>
      <c r="G3" s="1083"/>
      <c r="H3" s="1083"/>
      <c r="I3" s="1083"/>
      <c r="J3" s="1083"/>
      <c r="K3" s="1083"/>
      <c r="L3" s="1083"/>
      <c r="M3" s="1083"/>
    </row>
    <row r="4" spans="1:13" x14ac:dyDescent="0.25">
      <c r="A4" s="1083"/>
      <c r="B4" s="1083"/>
      <c r="C4" s="1083"/>
      <c r="D4" s="1083"/>
      <c r="E4" s="1083"/>
      <c r="F4" s="1083"/>
      <c r="G4" s="1083"/>
      <c r="H4" s="1083"/>
      <c r="I4" s="1083"/>
      <c r="J4" s="1083"/>
      <c r="K4" s="1083"/>
      <c r="L4" s="1083"/>
      <c r="M4" s="1083"/>
    </row>
    <row r="5" spans="1:13" x14ac:dyDescent="0.25">
      <c r="A5" s="1083"/>
      <c r="B5" s="1083"/>
      <c r="C5" s="1083"/>
      <c r="D5" s="1083"/>
      <c r="E5" s="1083"/>
      <c r="F5" s="1083"/>
      <c r="G5" s="1083"/>
      <c r="H5" s="1083"/>
      <c r="I5" s="1083"/>
      <c r="J5" s="1083"/>
      <c r="K5" s="1083"/>
      <c r="L5" s="1083"/>
      <c r="M5" s="1083"/>
    </row>
    <row r="7" spans="1:13" ht="15" customHeight="1" x14ac:dyDescent="0.25">
      <c r="A7" s="1088" t="s">
        <v>1487</v>
      </c>
      <c r="B7" s="1088"/>
      <c r="C7" s="1088"/>
      <c r="D7" s="1088"/>
      <c r="E7" s="1088"/>
      <c r="F7" s="1088"/>
      <c r="G7" s="1088"/>
      <c r="H7" s="1088"/>
      <c r="I7" s="1088"/>
      <c r="J7" s="1088"/>
      <c r="K7" s="1088"/>
      <c r="L7" s="1088"/>
      <c r="M7" s="1088"/>
    </row>
    <row r="8" spans="1:13" x14ac:dyDescent="0.25">
      <c r="A8" s="1088"/>
      <c r="B8" s="1088"/>
      <c r="C8" s="1088"/>
      <c r="D8" s="1088"/>
      <c r="E8" s="1088"/>
      <c r="F8" s="1088"/>
      <c r="G8" s="1088"/>
      <c r="H8" s="1088"/>
      <c r="I8" s="1088"/>
      <c r="J8" s="1088"/>
      <c r="K8" s="1088"/>
      <c r="L8" s="1088"/>
      <c r="M8" s="1088"/>
    </row>
    <row r="9" spans="1:13" x14ac:dyDescent="0.25">
      <c r="A9" s="1088"/>
      <c r="B9" s="1088"/>
      <c r="C9" s="1088"/>
      <c r="D9" s="1088"/>
      <c r="E9" s="1088"/>
      <c r="F9" s="1088"/>
      <c r="G9" s="1088"/>
      <c r="H9" s="1088"/>
      <c r="I9" s="1088"/>
      <c r="J9" s="1088"/>
      <c r="K9" s="1088"/>
      <c r="L9" s="1088"/>
      <c r="M9" s="1088"/>
    </row>
    <row r="10" spans="1:13" x14ac:dyDescent="0.25">
      <c r="A10" s="1088"/>
      <c r="B10" s="1088"/>
      <c r="C10" s="1088"/>
      <c r="D10" s="1088"/>
      <c r="E10" s="1088"/>
      <c r="F10" s="1088"/>
      <c r="G10" s="1088"/>
      <c r="H10" s="1088"/>
      <c r="I10" s="1088"/>
      <c r="J10" s="1088"/>
      <c r="K10" s="1088"/>
      <c r="L10" s="1088"/>
      <c r="M10" s="1088"/>
    </row>
    <row r="11" spans="1:13" ht="15" customHeight="1" x14ac:dyDescent="0.25">
      <c r="A11" s="991"/>
      <c r="B11" s="991"/>
      <c r="C11" s="991"/>
      <c r="D11" s="991"/>
      <c r="E11" s="991"/>
      <c r="F11" s="991"/>
      <c r="G11" s="991"/>
      <c r="H11" s="991"/>
      <c r="I11" s="991"/>
      <c r="J11" s="991"/>
      <c r="K11" s="991"/>
      <c r="L11" s="991"/>
      <c r="M11" s="991"/>
    </row>
    <row r="12" spans="1:13" x14ac:dyDescent="0.25">
      <c r="A12" s="1083" t="s">
        <v>144</v>
      </c>
      <c r="B12" s="1083"/>
      <c r="C12" s="1083"/>
      <c r="D12" s="1083"/>
      <c r="E12" s="1083"/>
      <c r="F12" s="1083"/>
      <c r="G12" s="1083"/>
      <c r="H12" s="1083"/>
      <c r="I12" s="1083"/>
      <c r="J12" s="1083"/>
      <c r="K12" s="1083"/>
      <c r="L12" s="1083"/>
      <c r="M12" s="1083"/>
    </row>
    <row r="13" spans="1:13" x14ac:dyDescent="0.25">
      <c r="A13" s="1083"/>
      <c r="B13" s="1083"/>
      <c r="C13" s="1083"/>
      <c r="D13" s="1083"/>
      <c r="E13" s="1083"/>
      <c r="F13" s="1083"/>
      <c r="G13" s="1083"/>
      <c r="H13" s="1083"/>
      <c r="I13" s="1083"/>
      <c r="J13" s="1083"/>
      <c r="K13" s="1083"/>
      <c r="L13" s="1083"/>
      <c r="M13" s="1083"/>
    </row>
    <row r="14" spans="1:13" x14ac:dyDescent="0.25">
      <c r="A14" s="1083"/>
      <c r="B14" s="1083"/>
      <c r="C14" s="1083"/>
      <c r="D14" s="1083"/>
      <c r="E14" s="1083"/>
      <c r="F14" s="1083"/>
      <c r="G14" s="1083"/>
      <c r="H14" s="1083"/>
      <c r="I14" s="1083"/>
      <c r="J14" s="1083"/>
      <c r="K14" s="1083"/>
      <c r="L14" s="1083"/>
      <c r="M14" s="1083"/>
    </row>
    <row r="16" spans="1:13" ht="15" customHeight="1" x14ac:dyDescent="0.25">
      <c r="A16" s="1087" t="s">
        <v>145</v>
      </c>
      <c r="B16" s="1087"/>
      <c r="C16" s="1087"/>
      <c r="D16" s="1087"/>
      <c r="E16" s="1087"/>
      <c r="F16" s="1087"/>
      <c r="G16" s="1087"/>
      <c r="H16" s="1087"/>
      <c r="I16" s="1087"/>
      <c r="J16" s="1087"/>
      <c r="K16" s="1087"/>
      <c r="L16" s="1087"/>
      <c r="M16" s="1087"/>
    </row>
    <row r="17" spans="1:13" x14ac:dyDescent="0.25">
      <c r="A17" s="1087"/>
      <c r="B17" s="1087"/>
      <c r="C17" s="1087"/>
      <c r="D17" s="1087"/>
      <c r="E17" s="1087"/>
      <c r="F17" s="1087"/>
      <c r="G17" s="1087"/>
      <c r="H17" s="1087"/>
      <c r="I17" s="1087"/>
      <c r="J17" s="1087"/>
      <c r="K17" s="1087"/>
      <c r="L17" s="1087"/>
      <c r="M17" s="1087"/>
    </row>
    <row r="18" spans="1:13" x14ac:dyDescent="0.25">
      <c r="A18" s="1087"/>
      <c r="B18" s="1087"/>
      <c r="C18" s="1087"/>
      <c r="D18" s="1087"/>
      <c r="E18" s="1087"/>
      <c r="F18" s="1087"/>
      <c r="G18" s="1087"/>
      <c r="H18" s="1087"/>
      <c r="I18" s="1087"/>
      <c r="J18" s="1087"/>
      <c r="K18" s="1087"/>
      <c r="L18" s="1087"/>
      <c r="M18" s="1087"/>
    </row>
    <row r="19" spans="1:13" x14ac:dyDescent="0.25">
      <c r="A19" s="1087"/>
      <c r="B19" s="1087"/>
      <c r="C19" s="1087"/>
      <c r="D19" s="1087"/>
      <c r="E19" s="1087"/>
      <c r="F19" s="1087"/>
      <c r="G19" s="1087"/>
      <c r="H19" s="1087"/>
      <c r="I19" s="1087"/>
      <c r="J19" s="1087"/>
      <c r="K19" s="1087"/>
      <c r="L19" s="1087"/>
      <c r="M19" s="1087"/>
    </row>
    <row r="20" spans="1:13" x14ac:dyDescent="0.25">
      <c r="A20" s="1087"/>
      <c r="B20" s="1087"/>
      <c r="C20" s="1087"/>
      <c r="D20" s="1087"/>
      <c r="E20" s="1087"/>
      <c r="F20" s="1087"/>
      <c r="G20" s="1087"/>
      <c r="H20" s="1087"/>
      <c r="I20" s="1087"/>
      <c r="J20" s="1087"/>
      <c r="K20" s="1087"/>
      <c r="L20" s="1087"/>
      <c r="M20" s="1087"/>
    </row>
    <row r="21" spans="1:13" x14ac:dyDescent="0.25">
      <c r="A21" s="1087"/>
      <c r="B21" s="1087"/>
      <c r="C21" s="1087"/>
      <c r="D21" s="1087"/>
      <c r="E21" s="1087"/>
      <c r="F21" s="1087"/>
      <c r="G21" s="1087"/>
      <c r="H21" s="1087"/>
      <c r="I21" s="1087"/>
      <c r="J21" s="1087"/>
      <c r="K21" s="1087"/>
      <c r="L21" s="1087"/>
      <c r="M21" s="1087"/>
    </row>
    <row r="22" spans="1:13" ht="35.25" customHeight="1" x14ac:dyDescent="0.25">
      <c r="A22" s="1087"/>
      <c r="B22" s="1087"/>
      <c r="C22" s="1087"/>
      <c r="D22" s="1087"/>
      <c r="E22" s="1087"/>
      <c r="F22" s="1087"/>
      <c r="G22" s="1087"/>
      <c r="H22" s="1087"/>
      <c r="I22" s="1087"/>
      <c r="J22" s="1087"/>
      <c r="K22" s="1087"/>
      <c r="L22" s="1087"/>
      <c r="M22" s="1087"/>
    </row>
  </sheetData>
  <mergeCells count="5">
    <mergeCell ref="A12:M14"/>
    <mergeCell ref="A16:M22"/>
    <mergeCell ref="A1:M1"/>
    <mergeCell ref="A3:M5"/>
    <mergeCell ref="A7:M10"/>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opLeftCell="A13" zoomScaleNormal="100" zoomScaleSheetLayoutView="100" workbookViewId="0">
      <selection activeCell="G17" sqref="G17"/>
    </sheetView>
  </sheetViews>
  <sheetFormatPr defaultRowHeight="15" x14ac:dyDescent="0.25"/>
  <cols>
    <col min="1" max="1" width="25" customWidth="1"/>
    <col min="8" max="8" width="10" customWidth="1"/>
    <col min="9" max="9" width="11.7109375" customWidth="1"/>
  </cols>
  <sheetData>
    <row r="1" spans="1:10" s="20" customFormat="1" ht="18" customHeight="1" x14ac:dyDescent="0.25">
      <c r="A1" s="1089" t="s">
        <v>1501</v>
      </c>
      <c r="B1" s="1089"/>
      <c r="C1" s="1089"/>
      <c r="D1" s="1089"/>
      <c r="E1" s="1089"/>
      <c r="F1" s="1089"/>
      <c r="G1" s="1089"/>
      <c r="H1" s="1089"/>
      <c r="I1" s="1089"/>
      <c r="J1" s="1040"/>
    </row>
    <row r="2" spans="1:10" s="20" customFormat="1" ht="18" customHeight="1" x14ac:dyDescent="0.25">
      <c r="A2" s="1089"/>
      <c r="B2" s="1089"/>
      <c r="C2" s="1089"/>
      <c r="D2" s="1089"/>
      <c r="E2" s="1089"/>
      <c r="F2" s="1089"/>
      <c r="G2" s="1089"/>
      <c r="H2" s="1089"/>
      <c r="I2" s="1089"/>
      <c r="J2" s="1040"/>
    </row>
    <row r="3" spans="1:10" ht="10.5" customHeight="1" thickBot="1" x14ac:dyDescent="0.3">
      <c r="A3" s="1090"/>
      <c r="B3" s="1090"/>
      <c r="C3" s="1090"/>
      <c r="D3" s="1090"/>
      <c r="E3" s="1090"/>
      <c r="F3" s="1090"/>
      <c r="G3" s="1090"/>
      <c r="H3" s="1090"/>
      <c r="I3" s="1090"/>
      <c r="J3" s="991"/>
    </row>
    <row r="4" spans="1:10" ht="15.75" customHeight="1" thickTop="1" thickBot="1" x14ac:dyDescent="0.3">
      <c r="A4" s="1092" t="s">
        <v>146</v>
      </c>
      <c r="B4" s="1094" t="s">
        <v>147</v>
      </c>
      <c r="C4" s="1094"/>
      <c r="D4" s="1094"/>
      <c r="E4" s="1094" t="s">
        <v>148</v>
      </c>
      <c r="F4" s="1094"/>
      <c r="G4" s="1094"/>
      <c r="H4" s="1095" t="s">
        <v>149</v>
      </c>
      <c r="I4" s="1096"/>
      <c r="J4" s="991"/>
    </row>
    <row r="5" spans="1:10" ht="15.75" customHeight="1" thickTop="1" thickBot="1" x14ac:dyDescent="0.3">
      <c r="A5" s="1093"/>
      <c r="B5" s="144" t="s">
        <v>150</v>
      </c>
      <c r="C5" s="144" t="s">
        <v>151</v>
      </c>
      <c r="D5" s="144" t="s">
        <v>149</v>
      </c>
      <c r="E5" s="144" t="s">
        <v>150</v>
      </c>
      <c r="F5" s="144" t="s">
        <v>151</v>
      </c>
      <c r="G5" s="144" t="s">
        <v>149</v>
      </c>
      <c r="H5" s="143" t="s">
        <v>152</v>
      </c>
      <c r="I5" s="301" t="s">
        <v>153</v>
      </c>
      <c r="J5" s="991"/>
    </row>
    <row r="6" spans="1:10" ht="15.75" thickTop="1" x14ac:dyDescent="0.25">
      <c r="A6" s="145" t="s">
        <v>154</v>
      </c>
      <c r="B6" s="147"/>
      <c r="C6" s="147"/>
      <c r="D6" s="147"/>
      <c r="E6" s="147"/>
      <c r="F6" s="147"/>
      <c r="G6" s="147"/>
      <c r="H6" s="146"/>
      <c r="I6" s="148"/>
      <c r="J6" s="991"/>
    </row>
    <row r="7" spans="1:10" x14ac:dyDescent="0.25">
      <c r="A7" s="149" t="s">
        <v>155</v>
      </c>
      <c r="B7" s="151">
        <v>744</v>
      </c>
      <c r="C7" s="151">
        <v>1416</v>
      </c>
      <c r="D7" s="151">
        <f>SUM(B7:C7)</f>
        <v>2160</v>
      </c>
      <c r="E7" s="151">
        <v>647</v>
      </c>
      <c r="F7" s="151">
        <v>1258</v>
      </c>
      <c r="G7" s="151">
        <f>SUM(E7:F7)</f>
        <v>1905</v>
      </c>
      <c r="H7" s="146">
        <f>G7-D7</f>
        <v>-255</v>
      </c>
      <c r="I7" s="292">
        <f>(H7/D7)</f>
        <v>-0.11805555555555555</v>
      </c>
      <c r="J7" s="991"/>
    </row>
    <row r="8" spans="1:10" x14ac:dyDescent="0.25">
      <c r="A8" s="149" t="s">
        <v>156</v>
      </c>
      <c r="B8" s="151">
        <v>341</v>
      </c>
      <c r="C8" s="151">
        <v>719</v>
      </c>
      <c r="D8" s="151">
        <f t="shared" ref="D8:D9" si="0">SUM(B8:C8)</f>
        <v>1060</v>
      </c>
      <c r="E8" s="151">
        <v>388</v>
      </c>
      <c r="F8" s="151">
        <v>888</v>
      </c>
      <c r="G8" s="151">
        <f t="shared" ref="G8:G9" si="1">SUM(E8:F8)</f>
        <v>1276</v>
      </c>
      <c r="H8" s="146">
        <f>G8-D8</f>
        <v>216</v>
      </c>
      <c r="I8" s="292">
        <f>(H8/D8)</f>
        <v>0.20377358490566039</v>
      </c>
      <c r="J8" s="991"/>
    </row>
    <row r="9" spans="1:10" x14ac:dyDescent="0.25">
      <c r="A9" s="149" t="s">
        <v>157</v>
      </c>
      <c r="B9" s="151">
        <v>104</v>
      </c>
      <c r="C9" s="151">
        <v>177</v>
      </c>
      <c r="D9" s="151">
        <f t="shared" si="0"/>
        <v>281</v>
      </c>
      <c r="E9" s="151">
        <v>84</v>
      </c>
      <c r="F9" s="151">
        <v>167</v>
      </c>
      <c r="G9" s="151">
        <f t="shared" si="1"/>
        <v>251</v>
      </c>
      <c r="H9" s="146">
        <f>G9-D9</f>
        <v>-30</v>
      </c>
      <c r="I9" s="292">
        <f>(H9/D9)</f>
        <v>-0.10676156583629894</v>
      </c>
      <c r="J9" s="991"/>
    </row>
    <row r="10" spans="1:10" x14ac:dyDescent="0.25">
      <c r="A10" s="145" t="s">
        <v>158</v>
      </c>
      <c r="B10" s="151"/>
      <c r="C10" s="151"/>
      <c r="D10" s="151"/>
      <c r="E10" s="151"/>
      <c r="F10" s="151"/>
      <c r="G10" s="151"/>
      <c r="H10" s="146"/>
      <c r="I10" s="292"/>
      <c r="J10" s="991"/>
    </row>
    <row r="11" spans="1:10" x14ac:dyDescent="0.25">
      <c r="A11" s="149" t="s">
        <v>155</v>
      </c>
      <c r="B11" s="151">
        <v>213</v>
      </c>
      <c r="C11" s="151">
        <v>371</v>
      </c>
      <c r="D11" s="151">
        <f t="shared" ref="D11:D13" si="2">SUM(B11:C11)</f>
        <v>584</v>
      </c>
      <c r="E11" s="151">
        <v>208</v>
      </c>
      <c r="F11" s="151">
        <v>394</v>
      </c>
      <c r="G11" s="151">
        <f>SUM(E11:F11)</f>
        <v>602</v>
      </c>
      <c r="H11" s="146">
        <f>G11-D11</f>
        <v>18</v>
      </c>
      <c r="I11" s="292">
        <f>(H11/D11)</f>
        <v>3.0821917808219176E-2</v>
      </c>
      <c r="J11" s="991"/>
    </row>
    <row r="12" spans="1:10" x14ac:dyDescent="0.25">
      <c r="A12" s="149" t="s">
        <v>156</v>
      </c>
      <c r="B12" s="151">
        <v>156</v>
      </c>
      <c r="C12" s="151">
        <v>289</v>
      </c>
      <c r="D12" s="151">
        <f t="shared" si="2"/>
        <v>445</v>
      </c>
      <c r="E12" s="151">
        <v>181</v>
      </c>
      <c r="F12" s="151">
        <v>372</v>
      </c>
      <c r="G12" s="151">
        <f t="shared" ref="G12:G13" si="3">SUM(E12:F12)</f>
        <v>553</v>
      </c>
      <c r="H12" s="146">
        <f>G12-D12</f>
        <v>108</v>
      </c>
      <c r="I12" s="292">
        <f>(H12/D12)</f>
        <v>0.24269662921348314</v>
      </c>
      <c r="J12" s="991"/>
    </row>
    <row r="13" spans="1:10" x14ac:dyDescent="0.25">
      <c r="A13" s="149" t="s">
        <v>157</v>
      </c>
      <c r="B13" s="151">
        <v>30</v>
      </c>
      <c r="C13" s="151">
        <v>37</v>
      </c>
      <c r="D13" s="151">
        <f t="shared" si="2"/>
        <v>67</v>
      </c>
      <c r="E13" s="151">
        <v>27</v>
      </c>
      <c r="F13" s="151">
        <v>45</v>
      </c>
      <c r="G13" s="151">
        <f t="shared" si="3"/>
        <v>72</v>
      </c>
      <c r="H13" s="146">
        <f>G13-D13</f>
        <v>5</v>
      </c>
      <c r="I13" s="292">
        <f>(H13/D13)</f>
        <v>7.4626865671641784E-2</v>
      </c>
      <c r="J13" s="991"/>
    </row>
    <row r="14" spans="1:10" x14ac:dyDescent="0.25">
      <c r="A14" s="145" t="s">
        <v>159</v>
      </c>
      <c r="B14" s="151"/>
      <c r="C14" s="151"/>
      <c r="D14" s="151"/>
      <c r="E14" s="151"/>
      <c r="F14" s="151"/>
      <c r="G14" s="151"/>
      <c r="H14" s="146"/>
      <c r="I14" s="292"/>
      <c r="J14" s="991"/>
    </row>
    <row r="15" spans="1:10" x14ac:dyDescent="0.25">
      <c r="A15" s="149" t="s">
        <v>155</v>
      </c>
      <c r="B15" s="151">
        <v>3655</v>
      </c>
      <c r="C15" s="151">
        <v>6321</v>
      </c>
      <c r="D15" s="151">
        <f t="shared" ref="D15:D17" si="4">SUM(B15:C15)</f>
        <v>9976</v>
      </c>
      <c r="E15" s="151">
        <v>3574</v>
      </c>
      <c r="F15" s="151">
        <v>6050</v>
      </c>
      <c r="G15" s="151">
        <f>SUM(E15:F15)</f>
        <v>9624</v>
      </c>
      <c r="H15" s="146">
        <f>G15-D15</f>
        <v>-352</v>
      </c>
      <c r="I15" s="292">
        <f>(H15/D15)</f>
        <v>-3.5284683239775461E-2</v>
      </c>
      <c r="J15" s="991"/>
    </row>
    <row r="16" spans="1:10" x14ac:dyDescent="0.25">
      <c r="A16" s="149" t="s">
        <v>156</v>
      </c>
      <c r="B16" s="151">
        <v>2894</v>
      </c>
      <c r="C16" s="151">
        <v>5285</v>
      </c>
      <c r="D16" s="151">
        <f t="shared" si="4"/>
        <v>8179</v>
      </c>
      <c r="E16" s="151">
        <v>3164</v>
      </c>
      <c r="F16" s="151">
        <v>5570</v>
      </c>
      <c r="G16" s="151">
        <f t="shared" ref="G16:G17" si="5">SUM(E16:F16)</f>
        <v>8734</v>
      </c>
      <c r="H16" s="146">
        <f>G16-D16</f>
        <v>555</v>
      </c>
      <c r="I16" s="292">
        <f>(H16/D16)</f>
        <v>6.7856706198801811E-2</v>
      </c>
      <c r="J16" s="991"/>
    </row>
    <row r="17" spans="1:9" x14ac:dyDescent="0.25">
      <c r="A17" s="149" t="s">
        <v>157</v>
      </c>
      <c r="B17" s="151">
        <v>828</v>
      </c>
      <c r="C17" s="151">
        <v>1283</v>
      </c>
      <c r="D17" s="151">
        <f t="shared" si="4"/>
        <v>2111</v>
      </c>
      <c r="E17" s="151">
        <v>826</v>
      </c>
      <c r="F17" s="151">
        <v>1294</v>
      </c>
      <c r="G17" s="151">
        <f t="shared" si="5"/>
        <v>2120</v>
      </c>
      <c r="H17" s="146">
        <f>G17-D17</f>
        <v>9</v>
      </c>
      <c r="I17" s="292">
        <f>(H17/D17)</f>
        <v>4.2633822832780673E-3</v>
      </c>
    </row>
    <row r="18" spans="1:9" x14ac:dyDescent="0.25">
      <c r="A18" s="145" t="s">
        <v>160</v>
      </c>
      <c r="B18" s="151"/>
      <c r="C18" s="151"/>
      <c r="D18" s="151"/>
      <c r="E18" s="151"/>
      <c r="F18" s="151"/>
      <c r="G18" s="151"/>
      <c r="H18" s="146"/>
      <c r="I18" s="292"/>
    </row>
    <row r="19" spans="1:9" x14ac:dyDescent="0.25">
      <c r="A19" s="149" t="s">
        <v>155</v>
      </c>
      <c r="B19" s="151">
        <v>3</v>
      </c>
      <c r="C19" s="151">
        <v>5</v>
      </c>
      <c r="D19" s="151">
        <f t="shared" ref="D19:D21" si="6">SUM(B19:C19)</f>
        <v>8</v>
      </c>
      <c r="E19" s="151">
        <v>1</v>
      </c>
      <c r="F19" s="151">
        <v>0</v>
      </c>
      <c r="G19" s="151">
        <f>SUM(E19:F19)</f>
        <v>1</v>
      </c>
      <c r="H19" s="146">
        <f>G19-D19</f>
        <v>-7</v>
      </c>
      <c r="I19" s="292">
        <f>(H19/D19)</f>
        <v>-0.875</v>
      </c>
    </row>
    <row r="20" spans="1:9" x14ac:dyDescent="0.25">
      <c r="A20" s="149" t="s">
        <v>156</v>
      </c>
      <c r="B20" s="151">
        <v>2</v>
      </c>
      <c r="C20" s="151">
        <v>4</v>
      </c>
      <c r="D20" s="151">
        <f t="shared" si="6"/>
        <v>6</v>
      </c>
      <c r="E20" s="151">
        <v>1</v>
      </c>
      <c r="F20" s="151">
        <v>0</v>
      </c>
      <c r="G20" s="151">
        <f t="shared" ref="G20:G21" si="7">SUM(E20:F20)</f>
        <v>1</v>
      </c>
      <c r="H20" s="146">
        <f>G20-D20</f>
        <v>-5</v>
      </c>
      <c r="I20" s="292">
        <f>(H20/D20)</f>
        <v>-0.83333333333333337</v>
      </c>
    </row>
    <row r="21" spans="1:9" x14ac:dyDescent="0.25">
      <c r="A21" s="149" t="s">
        <v>157</v>
      </c>
      <c r="B21" s="151">
        <v>2</v>
      </c>
      <c r="C21" s="151">
        <v>1</v>
      </c>
      <c r="D21" s="151">
        <f t="shared" si="6"/>
        <v>3</v>
      </c>
      <c r="E21" s="151">
        <v>1</v>
      </c>
      <c r="F21" s="151">
        <v>0</v>
      </c>
      <c r="G21" s="151">
        <f t="shared" si="7"/>
        <v>1</v>
      </c>
      <c r="H21" s="146">
        <f>G21-D21</f>
        <v>-2</v>
      </c>
      <c r="I21" s="292" t="s">
        <v>161</v>
      </c>
    </row>
    <row r="22" spans="1:9" x14ac:dyDescent="0.25">
      <c r="A22" s="145" t="s">
        <v>162</v>
      </c>
      <c r="B22" s="151"/>
      <c r="C22" s="151"/>
      <c r="D22" s="151"/>
      <c r="E22" s="151"/>
      <c r="F22" s="151"/>
      <c r="G22" s="151"/>
      <c r="H22" s="146"/>
      <c r="I22" s="292"/>
    </row>
    <row r="23" spans="1:9" x14ac:dyDescent="0.25">
      <c r="A23" s="149" t="s">
        <v>155</v>
      </c>
      <c r="B23" s="151">
        <v>401</v>
      </c>
      <c r="C23" s="151">
        <v>935</v>
      </c>
      <c r="D23" s="151">
        <f t="shared" ref="D23:D29" si="8">SUM(B23:C23)</f>
        <v>1336</v>
      </c>
      <c r="E23" s="151">
        <v>402</v>
      </c>
      <c r="F23" s="151">
        <v>847</v>
      </c>
      <c r="G23" s="151">
        <v>1249</v>
      </c>
      <c r="H23" s="146">
        <f>G23-D23</f>
        <v>-87</v>
      </c>
      <c r="I23" s="292">
        <f>(H23/D23)</f>
        <v>-6.5119760479041916E-2</v>
      </c>
    </row>
    <row r="24" spans="1:9" x14ac:dyDescent="0.25">
      <c r="A24" s="149" t="s">
        <v>156</v>
      </c>
      <c r="B24" s="151">
        <v>257</v>
      </c>
      <c r="C24" s="151">
        <v>645</v>
      </c>
      <c r="D24" s="151">
        <f t="shared" si="8"/>
        <v>902</v>
      </c>
      <c r="E24" s="151">
        <v>301</v>
      </c>
      <c r="F24" s="151">
        <v>704</v>
      </c>
      <c r="G24" s="151">
        <v>1005</v>
      </c>
      <c r="H24" s="146">
        <f>G24-D24</f>
        <v>103</v>
      </c>
      <c r="I24" s="292">
        <f>(H24/D24)</f>
        <v>0.11419068736141907</v>
      </c>
    </row>
    <row r="25" spans="1:9" x14ac:dyDescent="0.25">
      <c r="A25" s="149" t="s">
        <v>157</v>
      </c>
      <c r="B25" s="151">
        <v>72</v>
      </c>
      <c r="C25" s="151">
        <v>134</v>
      </c>
      <c r="D25" s="151">
        <f t="shared" si="8"/>
        <v>206</v>
      </c>
      <c r="E25" s="151">
        <v>56</v>
      </c>
      <c r="F25" s="151">
        <v>122</v>
      </c>
      <c r="G25" s="151">
        <v>178</v>
      </c>
      <c r="H25" s="146">
        <f>G25-D25</f>
        <v>-28</v>
      </c>
      <c r="I25" s="292">
        <f>(H25/D25)</f>
        <v>-0.13592233009708737</v>
      </c>
    </row>
    <row r="26" spans="1:9" x14ac:dyDescent="0.25">
      <c r="A26" s="145" t="s">
        <v>163</v>
      </c>
      <c r="B26" s="151"/>
      <c r="C26" s="151"/>
      <c r="D26" s="151"/>
      <c r="E26" s="151"/>
      <c r="F26" s="151"/>
      <c r="G26" s="151"/>
      <c r="H26" s="146"/>
      <c r="I26" s="292"/>
    </row>
    <row r="27" spans="1:9" x14ac:dyDescent="0.25">
      <c r="A27" s="149" t="s">
        <v>155</v>
      </c>
      <c r="B27" s="151">
        <v>195</v>
      </c>
      <c r="C27" s="151">
        <v>367</v>
      </c>
      <c r="D27" s="151">
        <f t="shared" si="8"/>
        <v>562</v>
      </c>
      <c r="E27" s="151">
        <v>187</v>
      </c>
      <c r="F27" s="151">
        <v>338</v>
      </c>
      <c r="G27" s="151">
        <f>SUM(E27:F27)</f>
        <v>525</v>
      </c>
      <c r="H27" s="146">
        <f>G27-D27</f>
        <v>-37</v>
      </c>
      <c r="I27" s="292">
        <f>(H27/D27)</f>
        <v>-6.5836298932384338E-2</v>
      </c>
    </row>
    <row r="28" spans="1:9" x14ac:dyDescent="0.25">
      <c r="A28" s="149" t="s">
        <v>156</v>
      </c>
      <c r="B28" s="151">
        <v>141</v>
      </c>
      <c r="C28" s="151">
        <v>263</v>
      </c>
      <c r="D28" s="151">
        <f t="shared" si="8"/>
        <v>404</v>
      </c>
      <c r="E28" s="151">
        <v>141</v>
      </c>
      <c r="F28" s="151">
        <v>283</v>
      </c>
      <c r="G28" s="151">
        <f t="shared" ref="G28:G29" si="9">SUM(E28:F28)</f>
        <v>424</v>
      </c>
      <c r="H28" s="146">
        <f>G28-D28</f>
        <v>20</v>
      </c>
      <c r="I28" s="292">
        <f>(H28/D28)</f>
        <v>4.9504950495049507E-2</v>
      </c>
    </row>
    <row r="29" spans="1:9" x14ac:dyDescent="0.25">
      <c r="A29" s="149" t="s">
        <v>157</v>
      </c>
      <c r="B29" s="151">
        <v>45</v>
      </c>
      <c r="C29" s="151">
        <v>64</v>
      </c>
      <c r="D29" s="151">
        <f t="shared" si="8"/>
        <v>109</v>
      </c>
      <c r="E29" s="151">
        <v>46</v>
      </c>
      <c r="F29" s="151">
        <v>58</v>
      </c>
      <c r="G29" s="151">
        <f t="shared" si="9"/>
        <v>104</v>
      </c>
      <c r="H29" s="146">
        <f>G29-D29</f>
        <v>-5</v>
      </c>
      <c r="I29" s="292">
        <f>(H29/D29)</f>
        <v>-4.5871559633027525E-2</v>
      </c>
    </row>
    <row r="30" spans="1:9" x14ac:dyDescent="0.25">
      <c r="A30" s="145" t="s">
        <v>164</v>
      </c>
      <c r="B30" s="151"/>
      <c r="C30" s="151"/>
      <c r="D30" s="151"/>
      <c r="E30" s="151"/>
      <c r="F30" s="151"/>
      <c r="G30" s="151"/>
      <c r="H30" s="146"/>
      <c r="I30" s="292"/>
    </row>
    <row r="31" spans="1:9" x14ac:dyDescent="0.25">
      <c r="A31" s="149" t="s">
        <v>155</v>
      </c>
      <c r="B31" s="151">
        <v>8</v>
      </c>
      <c r="C31" s="151">
        <v>5</v>
      </c>
      <c r="D31" s="151">
        <f t="shared" ref="D31:D33" si="10">SUM(B31:C31)</f>
        <v>13</v>
      </c>
      <c r="E31" s="151">
        <v>5</v>
      </c>
      <c r="F31" s="151">
        <v>11</v>
      </c>
      <c r="G31" s="151">
        <v>16</v>
      </c>
      <c r="H31" s="146">
        <f>G31-D31</f>
        <v>3</v>
      </c>
      <c r="I31" s="292">
        <f>(H31/D31)</f>
        <v>0.23076923076923078</v>
      </c>
    </row>
    <row r="32" spans="1:9" x14ac:dyDescent="0.25">
      <c r="A32" s="149" t="s">
        <v>156</v>
      </c>
      <c r="B32" s="151">
        <v>6</v>
      </c>
      <c r="C32" s="151">
        <v>5</v>
      </c>
      <c r="D32" s="151">
        <f t="shared" si="10"/>
        <v>11</v>
      </c>
      <c r="E32" s="151">
        <v>3</v>
      </c>
      <c r="F32" s="151">
        <v>11</v>
      </c>
      <c r="G32" s="151">
        <v>14</v>
      </c>
      <c r="H32" s="146">
        <f>G32-D32</f>
        <v>3</v>
      </c>
      <c r="I32" s="292">
        <f>(H32/D32)</f>
        <v>0.27272727272727271</v>
      </c>
    </row>
    <row r="33" spans="1:9" ht="15.75" thickBot="1" x14ac:dyDescent="0.3">
      <c r="A33" s="796" t="s">
        <v>157</v>
      </c>
      <c r="B33" s="163">
        <v>2</v>
      </c>
      <c r="C33" s="163">
        <v>0</v>
      </c>
      <c r="D33" s="163">
        <f t="shared" si="10"/>
        <v>2</v>
      </c>
      <c r="E33" s="163">
        <v>3</v>
      </c>
      <c r="F33" s="163">
        <v>5</v>
      </c>
      <c r="G33" s="163">
        <v>8</v>
      </c>
      <c r="H33" s="797">
        <f>G33-D33</f>
        <v>6</v>
      </c>
      <c r="I33" s="798">
        <f>(H33/D33)</f>
        <v>3</v>
      </c>
    </row>
    <row r="34" spans="1:9" ht="15.75" thickTop="1" x14ac:dyDescent="0.25">
      <c r="A34" s="59"/>
      <c r="B34" s="60"/>
      <c r="C34" s="114"/>
      <c r="D34" s="114"/>
      <c r="E34" s="114"/>
      <c r="F34" s="114"/>
      <c r="G34" s="114"/>
      <c r="H34" s="60"/>
      <c r="I34" s="60"/>
    </row>
    <row r="35" spans="1:9" x14ac:dyDescent="0.25">
      <c r="A35" s="59"/>
      <c r="B35" s="114"/>
      <c r="C35" s="114"/>
      <c r="D35" s="114"/>
      <c r="E35" s="114"/>
      <c r="F35" s="114"/>
      <c r="G35" s="114"/>
      <c r="H35" s="61"/>
      <c r="I35" s="61" t="s">
        <v>165</v>
      </c>
    </row>
    <row r="36" spans="1:9" s="427" customFormat="1" ht="15" customHeight="1" x14ac:dyDescent="0.25">
      <c r="A36" s="1091" t="s">
        <v>166</v>
      </c>
      <c r="B36" s="1091"/>
      <c r="C36" s="1091"/>
      <c r="D36" s="1091"/>
      <c r="E36" s="1091"/>
      <c r="F36" s="1091"/>
      <c r="G36" s="1091"/>
      <c r="H36" s="1091"/>
      <c r="I36" s="61"/>
    </row>
    <row r="37" spans="1:9" x14ac:dyDescent="0.25">
      <c r="A37" s="59"/>
      <c r="B37" s="60"/>
      <c r="C37" s="114"/>
      <c r="D37" s="114"/>
      <c r="E37" s="114"/>
      <c r="F37" s="114"/>
      <c r="G37" s="114"/>
      <c r="H37" s="60"/>
      <c r="I37" s="61"/>
    </row>
    <row r="38" spans="1:9" x14ac:dyDescent="0.25">
      <c r="A38" s="59"/>
      <c r="B38" s="60"/>
      <c r="C38" s="60"/>
      <c r="D38" s="60"/>
      <c r="E38" s="60"/>
      <c r="F38" s="60"/>
      <c r="G38" s="60"/>
      <c r="H38" s="60"/>
      <c r="I38" s="60"/>
    </row>
  </sheetData>
  <mergeCells count="6">
    <mergeCell ref="A1:I3"/>
    <mergeCell ref="A36:H36"/>
    <mergeCell ref="A4:A5"/>
    <mergeCell ref="B4:D4"/>
    <mergeCell ref="E4:G4"/>
    <mergeCell ref="H4:I4"/>
  </mergeCells>
  <printOptions horizontalCentered="1" verticalCentered="1"/>
  <pageMargins left="0.5" right="0.7" top="0.5" bottom="0.75" header="0.3" footer="0.3"/>
  <pageSetup scale="98" orientation="landscape" r:id="rId1"/>
  <headerFooter differentFirst="1">
    <firstFooter xml:space="preserve">&amp;C
</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zoomScaleSheetLayoutView="100" workbookViewId="0">
      <selection activeCell="H13" sqref="H13"/>
    </sheetView>
  </sheetViews>
  <sheetFormatPr defaultRowHeight="15" x14ac:dyDescent="0.25"/>
  <cols>
    <col min="1" max="1" width="9.140625" customWidth="1"/>
    <col min="2" max="2" width="18.42578125" customWidth="1"/>
    <col min="3" max="3" width="10.28515625" customWidth="1"/>
    <col min="4" max="8" width="9.5703125" bestFit="1" customWidth="1"/>
    <col min="10" max="10" width="10.140625" customWidth="1"/>
    <col min="11" max="11" width="11.140625" customWidth="1"/>
    <col min="12" max="12" width="8.7109375" customWidth="1"/>
  </cols>
  <sheetData>
    <row r="1" spans="1:13" ht="32.25" customHeight="1" x14ac:dyDescent="0.25">
      <c r="A1" s="1101" t="s">
        <v>1500</v>
      </c>
      <c r="B1" s="1101"/>
      <c r="C1" s="1101"/>
      <c r="D1" s="1101"/>
      <c r="E1" s="1101"/>
      <c r="F1" s="1101"/>
      <c r="G1" s="1101"/>
      <c r="H1" s="1101"/>
      <c r="I1" s="1101"/>
      <c r="J1" s="1101"/>
      <c r="K1" s="1101"/>
      <c r="L1" s="101"/>
      <c r="M1" s="101"/>
    </row>
    <row r="2" spans="1:13" ht="18.75" customHeight="1" x14ac:dyDescent="0.25">
      <c r="A2" s="1101"/>
      <c r="B2" s="1101"/>
      <c r="C2" s="1101"/>
      <c r="D2" s="1101"/>
      <c r="E2" s="1101"/>
      <c r="F2" s="1101"/>
      <c r="G2" s="1101"/>
      <c r="H2" s="1101"/>
      <c r="I2" s="1101"/>
      <c r="J2" s="1101"/>
      <c r="K2" s="1101"/>
      <c r="L2" s="69"/>
      <c r="M2" s="69"/>
    </row>
    <row r="3" spans="1:13" ht="18" thickBot="1" x14ac:dyDescent="0.3">
      <c r="A3" s="62"/>
      <c r="B3" s="189"/>
      <c r="C3" s="62"/>
      <c r="D3" s="62"/>
      <c r="E3" s="62"/>
      <c r="F3" s="62"/>
      <c r="G3" s="62"/>
      <c r="H3" s="62"/>
      <c r="I3" s="62"/>
      <c r="J3" s="62"/>
      <c r="K3" s="62"/>
      <c r="L3" s="991"/>
      <c r="M3" s="991"/>
    </row>
    <row r="4" spans="1:13" ht="16.5" thickTop="1" thickBot="1" x14ac:dyDescent="0.3">
      <c r="A4" s="54"/>
      <c r="B4" s="1097" t="s">
        <v>146</v>
      </c>
      <c r="C4" s="1102" t="s">
        <v>147</v>
      </c>
      <c r="D4" s="1102"/>
      <c r="E4" s="1102"/>
      <c r="F4" s="1102" t="s">
        <v>148</v>
      </c>
      <c r="G4" s="1102"/>
      <c r="H4" s="1102"/>
      <c r="I4" s="1099" t="s">
        <v>149</v>
      </c>
      <c r="J4" s="1100"/>
      <c r="K4" s="39"/>
      <c r="L4" s="991"/>
      <c r="M4" s="991"/>
    </row>
    <row r="5" spans="1:13" ht="16.5" thickTop="1" thickBot="1" x14ac:dyDescent="0.3">
      <c r="A5" s="58"/>
      <c r="B5" s="1098"/>
      <c r="C5" s="1032" t="s">
        <v>167</v>
      </c>
      <c r="D5" s="1032" t="s">
        <v>168</v>
      </c>
      <c r="E5" s="1032" t="s">
        <v>149</v>
      </c>
      <c r="F5" s="1032" t="s">
        <v>167</v>
      </c>
      <c r="G5" s="1032" t="s">
        <v>168</v>
      </c>
      <c r="H5" s="1032" t="s">
        <v>149</v>
      </c>
      <c r="I5" s="186" t="s">
        <v>152</v>
      </c>
      <c r="J5" s="302" t="s">
        <v>169</v>
      </c>
      <c r="K5" s="39"/>
      <c r="L5" s="991"/>
      <c r="M5" s="991"/>
    </row>
    <row r="6" spans="1:13" ht="15.75" thickTop="1" x14ac:dyDescent="0.25">
      <c r="A6" s="63"/>
      <c r="B6" s="181" t="s">
        <v>170</v>
      </c>
      <c r="C6" s="191"/>
      <c r="D6" s="191"/>
      <c r="E6" s="192"/>
      <c r="F6" s="191"/>
      <c r="G6" s="191"/>
      <c r="H6" s="192"/>
      <c r="I6" s="183"/>
      <c r="J6" s="184"/>
      <c r="K6" s="39"/>
      <c r="L6" s="991"/>
      <c r="M6" s="991"/>
    </row>
    <row r="7" spans="1:13" x14ac:dyDescent="0.25">
      <c r="A7" s="58"/>
      <c r="B7" s="182" t="s">
        <v>155</v>
      </c>
      <c r="C7" s="193">
        <v>11</v>
      </c>
      <c r="D7" s="193">
        <v>17</v>
      </c>
      <c r="E7" s="194">
        <f>SUM(C7:D7)</f>
        <v>28</v>
      </c>
      <c r="F7" s="193">
        <v>15</v>
      </c>
      <c r="G7" s="193">
        <v>22</v>
      </c>
      <c r="H7" s="194">
        <f>SUM(F7:G7)</f>
        <v>37</v>
      </c>
      <c r="I7" s="185">
        <f>H7-E7</f>
        <v>9</v>
      </c>
      <c r="J7" s="293">
        <f>I7/E7</f>
        <v>0.32142857142857145</v>
      </c>
      <c r="K7" s="39"/>
      <c r="L7" s="991"/>
      <c r="M7" s="991"/>
    </row>
    <row r="8" spans="1:13" x14ac:dyDescent="0.25">
      <c r="A8" s="58"/>
      <c r="B8" s="182" t="s">
        <v>156</v>
      </c>
      <c r="C8" s="193">
        <v>8</v>
      </c>
      <c r="D8" s="193">
        <v>17</v>
      </c>
      <c r="E8" s="194">
        <f>SUM(C8:D8)</f>
        <v>25</v>
      </c>
      <c r="F8" s="193">
        <v>7</v>
      </c>
      <c r="G8" s="193">
        <v>13</v>
      </c>
      <c r="H8" s="194">
        <f t="shared" ref="H8:H9" si="0">SUM(F8:G8)</f>
        <v>20</v>
      </c>
      <c r="I8" s="185">
        <f>H8-E8</f>
        <v>-5</v>
      </c>
      <c r="J8" s="293">
        <f>I8/E8</f>
        <v>-0.2</v>
      </c>
      <c r="K8" s="39"/>
      <c r="L8" s="991"/>
      <c r="M8" s="991"/>
    </row>
    <row r="9" spans="1:13" x14ac:dyDescent="0.25">
      <c r="A9" s="58"/>
      <c r="B9" s="182" t="s">
        <v>157</v>
      </c>
      <c r="C9" s="193">
        <v>0</v>
      </c>
      <c r="D9" s="193">
        <v>2</v>
      </c>
      <c r="E9" s="194">
        <f>SUM(C9:D9)</f>
        <v>2</v>
      </c>
      <c r="F9" s="193">
        <v>1</v>
      </c>
      <c r="G9" s="193">
        <v>1</v>
      </c>
      <c r="H9" s="194">
        <f t="shared" si="0"/>
        <v>2</v>
      </c>
      <c r="I9" s="185">
        <f>H9-E9</f>
        <v>0</v>
      </c>
      <c r="J9" s="293">
        <f>I9/E9</f>
        <v>0</v>
      </c>
      <c r="K9" s="39"/>
      <c r="L9" s="991"/>
      <c r="M9" s="991"/>
    </row>
    <row r="10" spans="1:13" x14ac:dyDescent="0.25">
      <c r="A10" s="63"/>
      <c r="B10" s="181" t="s">
        <v>171</v>
      </c>
      <c r="C10" s="193"/>
      <c r="D10" s="193"/>
      <c r="E10" s="194"/>
      <c r="F10" s="193"/>
      <c r="G10" s="193"/>
      <c r="H10" s="194"/>
      <c r="I10" s="185"/>
      <c r="J10" s="293"/>
      <c r="K10" s="39"/>
      <c r="L10" s="991"/>
      <c r="M10" s="991"/>
    </row>
    <row r="11" spans="1:13" x14ac:dyDescent="0.25">
      <c r="A11" s="58"/>
      <c r="B11" s="182" t="s">
        <v>155</v>
      </c>
      <c r="C11" s="193">
        <v>167</v>
      </c>
      <c r="D11" s="193">
        <v>251</v>
      </c>
      <c r="E11" s="194">
        <f>SUM(C11:D11)</f>
        <v>418</v>
      </c>
      <c r="F11" s="193">
        <v>123</v>
      </c>
      <c r="G11" s="193">
        <v>158</v>
      </c>
      <c r="H11" s="194">
        <f>SUM(F11:G11)</f>
        <v>281</v>
      </c>
      <c r="I11" s="185">
        <f>H11-E11</f>
        <v>-137</v>
      </c>
      <c r="J11" s="293">
        <f>I11/E11</f>
        <v>-0.32775119617224879</v>
      </c>
      <c r="K11" s="39"/>
      <c r="L11" s="991"/>
      <c r="M11" s="991"/>
    </row>
    <row r="12" spans="1:13" x14ac:dyDescent="0.25">
      <c r="A12" s="58"/>
      <c r="B12" s="182" t="s">
        <v>156</v>
      </c>
      <c r="C12" s="193">
        <v>127</v>
      </c>
      <c r="D12" s="193">
        <v>197</v>
      </c>
      <c r="E12" s="194">
        <f>SUM(C12:D12)</f>
        <v>324</v>
      </c>
      <c r="F12" s="193">
        <v>109</v>
      </c>
      <c r="G12" s="193">
        <v>145</v>
      </c>
      <c r="H12" s="194">
        <f>SUM(F12:G12)</f>
        <v>254</v>
      </c>
      <c r="I12" s="185">
        <f>H12-E12</f>
        <v>-70</v>
      </c>
      <c r="J12" s="293">
        <f>I12/E12</f>
        <v>-0.21604938271604937</v>
      </c>
      <c r="K12" s="39"/>
      <c r="L12" s="991"/>
      <c r="M12" s="991"/>
    </row>
    <row r="13" spans="1:13" x14ac:dyDescent="0.25">
      <c r="A13" s="58"/>
      <c r="B13" s="187" t="s">
        <v>157</v>
      </c>
      <c r="C13" s="195">
        <v>32</v>
      </c>
      <c r="D13" s="195">
        <v>58</v>
      </c>
      <c r="E13" s="195">
        <f>SUM(C13:D13)</f>
        <v>90</v>
      </c>
      <c r="F13" s="195">
        <v>33</v>
      </c>
      <c r="G13" s="195">
        <v>27</v>
      </c>
      <c r="H13" s="195">
        <f>SUM(F13:G13)</f>
        <v>60</v>
      </c>
      <c r="I13" s="188">
        <f>H13-E13</f>
        <v>-30</v>
      </c>
      <c r="J13" s="294">
        <f>I13/E13</f>
        <v>-0.33333333333333331</v>
      </c>
      <c r="K13" s="39"/>
      <c r="L13" s="991"/>
      <c r="M13" s="991"/>
    </row>
    <row r="14" spans="1:13" ht="15.75" thickTop="1" x14ac:dyDescent="0.25">
      <c r="A14" s="63"/>
      <c r="B14" s="181" t="s">
        <v>149</v>
      </c>
      <c r="C14" s="1035"/>
      <c r="D14" s="1035"/>
      <c r="E14" s="194"/>
      <c r="F14" s="1035"/>
      <c r="G14" s="1035"/>
      <c r="H14" s="194"/>
      <c r="I14" s="185"/>
      <c r="J14" s="293"/>
      <c r="K14" s="39"/>
      <c r="L14" s="991"/>
      <c r="M14" s="991"/>
    </row>
    <row r="15" spans="1:13" x14ac:dyDescent="0.25">
      <c r="A15" s="58"/>
      <c r="B15" s="182" t="s">
        <v>155</v>
      </c>
      <c r="C15" s="461">
        <v>5397</v>
      </c>
      <c r="D15" s="493">
        <v>9688</v>
      </c>
      <c r="E15" s="458">
        <f>SUM(C15:D15)</f>
        <v>15085</v>
      </c>
      <c r="F15" s="461">
        <v>5162</v>
      </c>
      <c r="G15" s="493">
        <v>9078</v>
      </c>
      <c r="H15" s="458">
        <v>14240</v>
      </c>
      <c r="I15" s="185">
        <f>H15-E15</f>
        <v>-845</v>
      </c>
      <c r="J15" s="293">
        <f>I15/E15</f>
        <v>-5.6015909844216109E-2</v>
      </c>
      <c r="K15" s="39"/>
      <c r="L15" s="991"/>
      <c r="M15" s="991"/>
    </row>
    <row r="16" spans="1:13" x14ac:dyDescent="0.25">
      <c r="A16" s="58"/>
      <c r="B16" s="182" t="s">
        <v>156</v>
      </c>
      <c r="C16" s="461">
        <v>3932</v>
      </c>
      <c r="D16" s="461">
        <v>7424</v>
      </c>
      <c r="E16" s="458">
        <f>SUM(C16:D16)</f>
        <v>11356</v>
      </c>
      <c r="F16" s="461">
        <v>4295</v>
      </c>
      <c r="G16" s="461">
        <v>7986</v>
      </c>
      <c r="H16" s="458">
        <v>12281</v>
      </c>
      <c r="I16" s="185">
        <f>H16-E16</f>
        <v>925</v>
      </c>
      <c r="J16" s="293">
        <f>I16/E16</f>
        <v>8.145473758365622E-2</v>
      </c>
      <c r="K16" s="39"/>
      <c r="L16" s="991"/>
      <c r="M16" s="991"/>
    </row>
    <row r="17" spans="1:12" x14ac:dyDescent="0.25">
      <c r="A17" s="58"/>
      <c r="B17" s="187" t="s">
        <v>157</v>
      </c>
      <c r="C17" s="462">
        <v>1115</v>
      </c>
      <c r="D17" s="462">
        <v>1756</v>
      </c>
      <c r="E17" s="352">
        <f>SUM(C17:D17)</f>
        <v>2871</v>
      </c>
      <c r="F17" s="462">
        <v>1077</v>
      </c>
      <c r="G17" s="462">
        <v>1719</v>
      </c>
      <c r="H17" s="352">
        <v>2796</v>
      </c>
      <c r="I17" s="188">
        <f>H17-E17</f>
        <v>-75</v>
      </c>
      <c r="J17" s="294">
        <f>I17/E17</f>
        <v>-2.612330198537095E-2</v>
      </c>
      <c r="K17" s="39"/>
      <c r="L17" s="991"/>
    </row>
    <row r="18" spans="1:12" ht="24" thickTop="1" x14ac:dyDescent="0.25">
      <c r="A18" s="65"/>
      <c r="B18" s="39"/>
      <c r="C18" s="39"/>
      <c r="D18" s="39"/>
      <c r="E18" s="39"/>
      <c r="F18" s="64"/>
      <c r="G18" s="64"/>
      <c r="H18" s="64"/>
      <c r="I18" s="39"/>
      <c r="J18" s="39"/>
      <c r="K18" s="39"/>
      <c r="L18" s="991"/>
    </row>
    <row r="19" spans="1:12" x14ac:dyDescent="0.25">
      <c r="A19" s="1091" t="s">
        <v>166</v>
      </c>
      <c r="B19" s="1091"/>
      <c r="C19" s="1091"/>
      <c r="D19" s="1091"/>
      <c r="E19" s="1091"/>
      <c r="F19" s="1091"/>
      <c r="G19" s="1091"/>
      <c r="H19" s="1091"/>
      <c r="I19" s="39"/>
      <c r="J19" s="39"/>
      <c r="K19" s="39"/>
      <c r="L19" s="991"/>
    </row>
    <row r="20" spans="1:12" s="29" customFormat="1" ht="23.25" x14ac:dyDescent="0.25">
      <c r="A20" s="66"/>
      <c r="B20" s="39"/>
      <c r="C20" s="39"/>
      <c r="D20" s="39"/>
      <c r="E20" s="39"/>
      <c r="F20" s="64"/>
      <c r="G20" s="64"/>
      <c r="H20" s="64"/>
      <c r="I20" s="39"/>
      <c r="J20" s="39"/>
      <c r="K20" s="39"/>
    </row>
    <row r="21" spans="1:12" x14ac:dyDescent="0.25">
      <c r="A21" s="991"/>
      <c r="B21" s="991"/>
      <c r="C21" s="991"/>
      <c r="D21" s="991"/>
      <c r="E21" s="19"/>
      <c r="F21" s="991"/>
      <c r="G21" s="991"/>
      <c r="H21" s="991"/>
      <c r="I21" s="991"/>
      <c r="J21" s="991"/>
      <c r="K21" s="991"/>
      <c r="L21" s="991"/>
    </row>
    <row r="24" spans="1:12" ht="15.75" customHeight="1" x14ac:dyDescent="0.25">
      <c r="A24" s="991"/>
      <c r="B24" s="991"/>
      <c r="C24" s="991"/>
      <c r="D24" s="991"/>
      <c r="E24" s="991"/>
      <c r="F24" s="991"/>
      <c r="G24" s="991"/>
      <c r="H24" s="991"/>
      <c r="I24" s="991"/>
      <c r="J24" s="991"/>
      <c r="K24" s="991"/>
      <c r="L24" s="991"/>
    </row>
    <row r="25" spans="1:12" ht="15.75" customHeight="1" x14ac:dyDescent="0.25">
      <c r="A25" s="991"/>
      <c r="B25" s="991"/>
      <c r="C25" s="991"/>
      <c r="D25" s="991"/>
      <c r="E25" s="991"/>
      <c r="F25" s="991"/>
      <c r="G25" s="991"/>
      <c r="H25" s="991"/>
      <c r="I25" s="991"/>
      <c r="J25" s="991"/>
      <c r="K25" s="991"/>
      <c r="L25" s="991"/>
    </row>
    <row r="26" spans="1:12" ht="15.75" customHeight="1" x14ac:dyDescent="0.25">
      <c r="A26" s="991"/>
      <c r="B26" s="991"/>
      <c r="C26" s="991"/>
      <c r="D26" s="991"/>
      <c r="E26" s="991"/>
      <c r="F26" s="991"/>
      <c r="G26" s="991"/>
      <c r="H26" s="991"/>
      <c r="I26" s="991"/>
      <c r="J26" s="991"/>
      <c r="K26" s="991"/>
      <c r="L26" s="991"/>
    </row>
    <row r="29" spans="1:12" x14ac:dyDescent="0.25">
      <c r="A29" s="991"/>
      <c r="B29" s="991"/>
      <c r="C29" s="991"/>
      <c r="D29" s="991"/>
      <c r="E29" s="991"/>
      <c r="F29" s="991"/>
      <c r="G29" s="991"/>
      <c r="H29" s="991"/>
      <c r="I29" s="991"/>
      <c r="J29" s="991"/>
      <c r="K29" s="991"/>
      <c r="L29" s="5"/>
    </row>
    <row r="31" spans="1:12" ht="20.25" x14ac:dyDescent="0.25">
      <c r="A31" s="6"/>
      <c r="B31" s="991"/>
      <c r="C31" s="991"/>
      <c r="D31" s="991"/>
      <c r="E31" s="991"/>
      <c r="F31" s="991"/>
      <c r="G31" s="991"/>
      <c r="H31" s="991"/>
      <c r="I31" s="991"/>
      <c r="J31" s="991"/>
      <c r="K31" s="991"/>
      <c r="L31" s="991"/>
    </row>
  </sheetData>
  <mergeCells count="6">
    <mergeCell ref="B4:B5"/>
    <mergeCell ref="I4:J4"/>
    <mergeCell ref="A1:K2"/>
    <mergeCell ref="A19:H19"/>
    <mergeCell ref="F4:H4"/>
    <mergeCell ref="C4:E4"/>
  </mergeCells>
  <printOptions horizontalCentered="1" verticalCentered="1"/>
  <pageMargins left="0.5" right="0.7" top="0.5" bottom="0.75" header="0.3" footer="0.3"/>
  <pageSetup fitToWidth="0" orientation="landscape" r:id="rId1"/>
  <headerFooter differentFirst="1">
    <firstFooter xml:space="preserve">&amp;C
</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zoomScaleSheetLayoutView="100" workbookViewId="0">
      <selection activeCell="F6" sqref="F6"/>
    </sheetView>
  </sheetViews>
  <sheetFormatPr defaultRowHeight="15" x14ac:dyDescent="0.25"/>
  <cols>
    <col min="1" max="1" width="9.140625" style="410"/>
    <col min="2" max="2" width="25" style="349" customWidth="1"/>
    <col min="3" max="8" width="9.140625" style="349"/>
    <col min="9" max="9" width="10" style="349" customWidth="1"/>
    <col min="10" max="10" width="11.7109375" style="349" customWidth="1"/>
    <col min="11" max="16384" width="9.140625" style="349"/>
  </cols>
  <sheetData>
    <row r="1" spans="2:11" s="20" customFormat="1" ht="22.5" customHeight="1" x14ac:dyDescent="0.25">
      <c r="B1" s="1089" t="s">
        <v>172</v>
      </c>
      <c r="C1" s="1089"/>
      <c r="D1" s="1089"/>
      <c r="E1" s="1089"/>
      <c r="F1" s="1089"/>
      <c r="G1" s="1089"/>
      <c r="H1" s="1089"/>
      <c r="I1" s="1089"/>
      <c r="J1" s="1089"/>
      <c r="K1" s="1040"/>
    </row>
    <row r="2" spans="2:11" s="20" customFormat="1" ht="22.5" customHeight="1" x14ac:dyDescent="0.25">
      <c r="B2" s="1089"/>
      <c r="C2" s="1089"/>
      <c r="D2" s="1089"/>
      <c r="E2" s="1089"/>
      <c r="F2" s="1089"/>
      <c r="G2" s="1089"/>
      <c r="H2" s="1089"/>
      <c r="I2" s="1089"/>
      <c r="J2" s="1089"/>
      <c r="K2" s="1040"/>
    </row>
    <row r="3" spans="2:11" ht="10.5" customHeight="1" thickBot="1" x14ac:dyDescent="0.3">
      <c r="B3" s="1090"/>
      <c r="C3" s="1090"/>
      <c r="D3" s="1090"/>
      <c r="E3" s="1090"/>
      <c r="F3" s="1090"/>
      <c r="G3" s="1090"/>
      <c r="H3" s="1090"/>
      <c r="I3" s="1090"/>
      <c r="J3" s="1090"/>
      <c r="K3" s="991"/>
    </row>
    <row r="4" spans="2:11" ht="15.75" customHeight="1" thickTop="1" thickBot="1" x14ac:dyDescent="0.3">
      <c r="B4" s="1103" t="s">
        <v>146</v>
      </c>
      <c r="C4" s="1094" t="s">
        <v>147</v>
      </c>
      <c r="D4" s="1094"/>
      <c r="E4" s="1094"/>
      <c r="F4" s="1094" t="s">
        <v>148</v>
      </c>
      <c r="G4" s="1094"/>
      <c r="H4" s="1094"/>
      <c r="I4" s="1095" t="s">
        <v>149</v>
      </c>
      <c r="J4" s="1096"/>
      <c r="K4" s="991"/>
    </row>
    <row r="5" spans="2:11" ht="15.75" customHeight="1" thickTop="1" thickBot="1" x14ac:dyDescent="0.3">
      <c r="B5" s="1104"/>
      <c r="C5" s="144" t="s">
        <v>150</v>
      </c>
      <c r="D5" s="144" t="s">
        <v>151</v>
      </c>
      <c r="E5" s="144" t="s">
        <v>149</v>
      </c>
      <c r="F5" s="144" t="s">
        <v>150</v>
      </c>
      <c r="G5" s="144" t="s">
        <v>151</v>
      </c>
      <c r="H5" s="144" t="s">
        <v>149</v>
      </c>
      <c r="I5" s="143" t="s">
        <v>152</v>
      </c>
      <c r="J5" s="301" t="s">
        <v>153</v>
      </c>
      <c r="K5" s="991"/>
    </row>
    <row r="6" spans="2:11" ht="15.75" thickTop="1" x14ac:dyDescent="0.25">
      <c r="B6" s="145" t="s">
        <v>154</v>
      </c>
      <c r="C6" s="151">
        <v>103</v>
      </c>
      <c r="D6" s="151">
        <v>177</v>
      </c>
      <c r="E6" s="151">
        <f>SUM(C6:D6)</f>
        <v>280</v>
      </c>
      <c r="F6" s="151">
        <v>82</v>
      </c>
      <c r="G6" s="151">
        <v>165</v>
      </c>
      <c r="H6" s="151">
        <v>247</v>
      </c>
      <c r="I6" s="146">
        <f t="shared" ref="I6:I12" si="0">H6-E6</f>
        <v>-33</v>
      </c>
      <c r="J6" s="292">
        <f t="shared" ref="J6:J11" si="1">(I6/E6)</f>
        <v>-0.11785714285714285</v>
      </c>
      <c r="K6" s="991"/>
    </row>
    <row r="7" spans="2:11" x14ac:dyDescent="0.25">
      <c r="B7" s="145" t="s">
        <v>158</v>
      </c>
      <c r="C7" s="151">
        <v>30</v>
      </c>
      <c r="D7" s="151">
        <v>37</v>
      </c>
      <c r="E7" s="151">
        <f t="shared" ref="E7:E13" si="2">SUM(C7:D7)</f>
        <v>67</v>
      </c>
      <c r="F7" s="151">
        <v>27</v>
      </c>
      <c r="G7" s="151">
        <v>45</v>
      </c>
      <c r="H7" s="151">
        <v>72</v>
      </c>
      <c r="I7" s="146">
        <f t="shared" si="0"/>
        <v>5</v>
      </c>
      <c r="J7" s="292">
        <f t="shared" si="1"/>
        <v>7.4626865671641784E-2</v>
      </c>
      <c r="K7" s="991"/>
    </row>
    <row r="8" spans="2:11" x14ac:dyDescent="0.25">
      <c r="B8" s="145" t="s">
        <v>159</v>
      </c>
      <c r="C8" s="151">
        <v>824</v>
      </c>
      <c r="D8" s="151">
        <v>1280</v>
      </c>
      <c r="E8" s="151">
        <f t="shared" si="2"/>
        <v>2104</v>
      </c>
      <c r="F8" s="151">
        <v>813</v>
      </c>
      <c r="G8" s="151">
        <v>1288</v>
      </c>
      <c r="H8" s="151">
        <v>2101</v>
      </c>
      <c r="I8" s="146">
        <f t="shared" si="0"/>
        <v>-3</v>
      </c>
      <c r="J8" s="292">
        <f t="shared" si="1"/>
        <v>-1.4258555133079848E-3</v>
      </c>
      <c r="K8" s="991"/>
    </row>
    <row r="9" spans="2:11" x14ac:dyDescent="0.25">
      <c r="B9" s="145" t="s">
        <v>160</v>
      </c>
      <c r="C9" s="151">
        <v>2</v>
      </c>
      <c r="D9" s="151">
        <v>1</v>
      </c>
      <c r="E9" s="151">
        <f t="shared" si="2"/>
        <v>3</v>
      </c>
      <c r="F9" s="151">
        <v>1</v>
      </c>
      <c r="G9" s="151">
        <v>0</v>
      </c>
      <c r="H9" s="151">
        <v>1</v>
      </c>
      <c r="I9" s="146">
        <f t="shared" si="0"/>
        <v>-2</v>
      </c>
      <c r="J9" s="292" t="s">
        <v>161</v>
      </c>
      <c r="K9" s="991"/>
    </row>
    <row r="10" spans="2:11" x14ac:dyDescent="0.25">
      <c r="B10" s="145" t="s">
        <v>162</v>
      </c>
      <c r="C10" s="151">
        <v>71</v>
      </c>
      <c r="D10" s="151">
        <v>132</v>
      </c>
      <c r="E10" s="151">
        <f t="shared" si="2"/>
        <v>203</v>
      </c>
      <c r="F10" s="151">
        <v>55</v>
      </c>
      <c r="G10" s="151">
        <v>121</v>
      </c>
      <c r="H10" s="151">
        <v>176</v>
      </c>
      <c r="I10" s="146">
        <f t="shared" si="0"/>
        <v>-27</v>
      </c>
      <c r="J10" s="292">
        <f t="shared" si="1"/>
        <v>-0.13300492610837439</v>
      </c>
      <c r="K10" s="991"/>
    </row>
    <row r="11" spans="2:11" x14ac:dyDescent="0.25">
      <c r="B11" s="145" t="s">
        <v>163</v>
      </c>
      <c r="C11" s="151">
        <v>45</v>
      </c>
      <c r="D11" s="151">
        <v>64</v>
      </c>
      <c r="E11" s="151">
        <f t="shared" si="2"/>
        <v>109</v>
      </c>
      <c r="F11" s="151">
        <v>44</v>
      </c>
      <c r="G11" s="151">
        <v>57</v>
      </c>
      <c r="H11" s="151">
        <v>101</v>
      </c>
      <c r="I11" s="146">
        <f t="shared" si="0"/>
        <v>-8</v>
      </c>
      <c r="J11" s="292">
        <f t="shared" si="1"/>
        <v>-7.3394495412844041E-2</v>
      </c>
      <c r="K11" s="991"/>
    </row>
    <row r="12" spans="2:11" x14ac:dyDescent="0.25">
      <c r="B12" s="145" t="s">
        <v>164</v>
      </c>
      <c r="C12" s="151">
        <v>2</v>
      </c>
      <c r="D12" s="151">
        <v>0</v>
      </c>
      <c r="E12" s="151">
        <f t="shared" si="2"/>
        <v>2</v>
      </c>
      <c r="F12" s="151">
        <v>3</v>
      </c>
      <c r="G12" s="151">
        <v>5</v>
      </c>
      <c r="H12" s="151">
        <v>8</v>
      </c>
      <c r="I12" s="146">
        <f t="shared" si="0"/>
        <v>6</v>
      </c>
      <c r="J12" s="350">
        <f>I12/E12</f>
        <v>3</v>
      </c>
      <c r="K12" s="991"/>
    </row>
    <row r="13" spans="2:11" x14ac:dyDescent="0.25">
      <c r="B13" s="181" t="s">
        <v>170</v>
      </c>
      <c r="C13" s="193">
        <v>0</v>
      </c>
      <c r="D13" s="193">
        <v>2</v>
      </c>
      <c r="E13" s="151">
        <f t="shared" si="2"/>
        <v>2</v>
      </c>
      <c r="F13" s="193">
        <v>1</v>
      </c>
      <c r="G13" s="193">
        <v>1</v>
      </c>
      <c r="H13" s="151">
        <v>2</v>
      </c>
      <c r="I13" s="185">
        <f t="shared" ref="I13:I14" si="3">H13-E13</f>
        <v>0</v>
      </c>
      <c r="J13" s="293">
        <f t="shared" ref="J13:J14" si="4">I13/E13</f>
        <v>0</v>
      </c>
      <c r="K13" s="991"/>
    </row>
    <row r="14" spans="2:11" x14ac:dyDescent="0.25">
      <c r="B14" s="351" t="s">
        <v>171</v>
      </c>
      <c r="C14" s="195">
        <v>32</v>
      </c>
      <c r="D14" s="195">
        <v>58</v>
      </c>
      <c r="E14" s="163">
        <f>SUM(C14:D14)</f>
        <v>90</v>
      </c>
      <c r="F14" s="195">
        <v>31</v>
      </c>
      <c r="G14" s="195">
        <v>26</v>
      </c>
      <c r="H14" s="163">
        <v>57</v>
      </c>
      <c r="I14" s="188">
        <f t="shared" si="3"/>
        <v>-33</v>
      </c>
      <c r="J14" s="294">
        <f t="shared" si="4"/>
        <v>-0.36666666666666664</v>
      </c>
      <c r="K14" s="991"/>
    </row>
    <row r="15" spans="2:11" x14ac:dyDescent="0.25">
      <c r="B15" s="351" t="s">
        <v>149</v>
      </c>
      <c r="C15" s="352">
        <f>SUM(C6:C14)</f>
        <v>1109</v>
      </c>
      <c r="D15" s="352">
        <f>SUM(D6:D14)</f>
        <v>1751</v>
      </c>
      <c r="E15" s="352">
        <f>SUM(C15:D15)</f>
        <v>2860</v>
      </c>
      <c r="F15" s="352">
        <f>SUM(F6:F14)</f>
        <v>1057</v>
      </c>
      <c r="G15" s="352">
        <f>SUM(G6:G14)</f>
        <v>1708</v>
      </c>
      <c r="H15" s="352">
        <f>SUM(H6:H14)</f>
        <v>2765</v>
      </c>
      <c r="I15" s="353">
        <f>H15-E15</f>
        <v>-95</v>
      </c>
      <c r="J15" s="354">
        <f>I15/E15</f>
        <v>-3.3216783216783216E-2</v>
      </c>
      <c r="K15" s="991"/>
    </row>
    <row r="16" spans="2:11" ht="15.75" thickTop="1" x14ac:dyDescent="0.25">
      <c r="B16" s="59"/>
      <c r="C16" s="60"/>
      <c r="D16" s="114"/>
      <c r="E16" s="114"/>
      <c r="F16" s="114"/>
      <c r="G16" s="114"/>
      <c r="H16" s="114"/>
      <c r="I16" s="60"/>
      <c r="J16" s="60"/>
      <c r="K16" s="991"/>
    </row>
    <row r="17" spans="2:10" x14ac:dyDescent="0.25">
      <c r="B17" s="1091" t="s">
        <v>166</v>
      </c>
      <c r="C17" s="1091"/>
      <c r="D17" s="1091"/>
      <c r="E17" s="1091"/>
      <c r="F17" s="1091"/>
      <c r="G17" s="1091"/>
      <c r="H17" s="1091"/>
      <c r="I17" s="1091"/>
      <c r="J17" s="61"/>
    </row>
    <row r="18" spans="2:10" x14ac:dyDescent="0.25">
      <c r="B18" s="59"/>
      <c r="C18" s="60"/>
      <c r="D18" s="114"/>
      <c r="E18" s="114"/>
      <c r="F18" s="114"/>
      <c r="G18" s="114"/>
      <c r="H18" s="114"/>
      <c r="I18" s="60"/>
      <c r="J18" s="61"/>
    </row>
    <row r="19" spans="2:10" x14ac:dyDescent="0.25">
      <c r="B19" s="59"/>
      <c r="C19" s="60"/>
      <c r="D19" s="60"/>
      <c r="E19" s="114"/>
      <c r="F19" s="60"/>
      <c r="G19" s="60"/>
      <c r="H19" s="60"/>
      <c r="I19" s="60"/>
      <c r="J19" s="60"/>
    </row>
  </sheetData>
  <mergeCells count="6">
    <mergeCell ref="B17:I17"/>
    <mergeCell ref="B1:J3"/>
    <mergeCell ref="B4:B5"/>
    <mergeCell ref="C4:E4"/>
    <mergeCell ref="F4:H4"/>
    <mergeCell ref="I4:J4"/>
  </mergeCells>
  <printOptions horizontalCentered="1" verticalCentered="1"/>
  <pageMargins left="0.5" right="0.7" top="0.5" bottom="0.75" header="0.3" footer="0.3"/>
  <pageSetup fitToHeight="0" orientation="landscape" r:id="rId1"/>
  <headerFooter differentFirst="1">
    <firstFooter xml:space="preserve">&amp;C
</firstFooter>
  </headerFooter>
  <ignoredErrors>
    <ignoredError sqref="E15"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M19"/>
  <sheetViews>
    <sheetView topLeftCell="C5" zoomScaleNormal="100" zoomScaleSheetLayoutView="80" workbookViewId="0">
      <selection activeCell="C17" sqref="C17"/>
    </sheetView>
  </sheetViews>
  <sheetFormatPr defaultRowHeight="15" x14ac:dyDescent="0.25"/>
  <cols>
    <col min="3" max="3" width="26.28515625" customWidth="1"/>
    <col min="7" max="7" width="9.85546875" customWidth="1"/>
  </cols>
  <sheetData>
    <row r="8" spans="3:13" ht="21" x14ac:dyDescent="0.25">
      <c r="C8" s="1107" t="s">
        <v>173</v>
      </c>
      <c r="D8" s="1107"/>
      <c r="E8" s="1107"/>
      <c r="F8" s="1107"/>
      <c r="G8" s="1107"/>
      <c r="H8" s="1107"/>
      <c r="I8" s="1107"/>
      <c r="J8" s="1107"/>
      <c r="K8" s="1107"/>
      <c r="L8" s="1107"/>
      <c r="M8" s="1107"/>
    </row>
    <row r="9" spans="3:13" ht="20.25" customHeight="1" thickBot="1" x14ac:dyDescent="0.3">
      <c r="C9" s="67"/>
      <c r="D9" s="68"/>
      <c r="E9" s="68"/>
      <c r="F9" s="68"/>
      <c r="G9" s="68"/>
      <c r="H9" s="68"/>
      <c r="I9" s="68"/>
      <c r="J9" s="68"/>
      <c r="K9" s="68"/>
      <c r="L9" s="68"/>
      <c r="M9" s="68"/>
    </row>
    <row r="10" spans="3:13" ht="16.5" customHeight="1" thickTop="1" thickBot="1" x14ac:dyDescent="0.3">
      <c r="C10" s="1105" t="s">
        <v>174</v>
      </c>
      <c r="D10" s="1095">
        <v>2016</v>
      </c>
      <c r="E10" s="1095"/>
      <c r="F10" s="1094">
        <v>2017</v>
      </c>
      <c r="G10" s="1094"/>
      <c r="H10" s="1095">
        <v>2018</v>
      </c>
      <c r="I10" s="1095"/>
      <c r="J10" s="1094">
        <v>2019</v>
      </c>
      <c r="K10" s="1094"/>
      <c r="L10" s="1095">
        <v>2020</v>
      </c>
      <c r="M10" s="1096"/>
    </row>
    <row r="11" spans="3:13" ht="16.5" customHeight="1" x14ac:dyDescent="0.25">
      <c r="C11" s="1106"/>
      <c r="D11" s="152" t="s">
        <v>175</v>
      </c>
      <c r="E11" s="295" t="s">
        <v>176</v>
      </c>
      <c r="F11" s="1032" t="s">
        <v>175</v>
      </c>
      <c r="G11" s="1032" t="s">
        <v>176</v>
      </c>
      <c r="H11" s="152" t="s">
        <v>175</v>
      </c>
      <c r="I11" s="295" t="s">
        <v>176</v>
      </c>
      <c r="J11" s="1032" t="s">
        <v>175</v>
      </c>
      <c r="K11" s="1032" t="s">
        <v>176</v>
      </c>
      <c r="L11" s="152" t="s">
        <v>175</v>
      </c>
      <c r="M11" s="298" t="s">
        <v>176</v>
      </c>
    </row>
    <row r="12" spans="3:13" x14ac:dyDescent="0.25">
      <c r="C12" s="153" t="s">
        <v>177</v>
      </c>
      <c r="D12" s="154">
        <v>1961</v>
      </c>
      <c r="E12" s="296">
        <v>0.80300000000000005</v>
      </c>
      <c r="F12" s="155">
        <v>2102</v>
      </c>
      <c r="G12" s="299">
        <v>0.80200000000000005</v>
      </c>
      <c r="H12" s="154">
        <v>2225</v>
      </c>
      <c r="I12" s="296">
        <v>0.80295922049801505</v>
      </c>
      <c r="J12" s="483">
        <v>2107</v>
      </c>
      <c r="K12" s="299">
        <v>0.73671328671328673</v>
      </c>
      <c r="L12" s="154">
        <v>2429</v>
      </c>
      <c r="M12" s="466">
        <f>L12/L16</f>
        <v>0.87848101265822787</v>
      </c>
    </row>
    <row r="13" spans="3:13" x14ac:dyDescent="0.25">
      <c r="C13" s="156" t="s">
        <v>178</v>
      </c>
      <c r="D13" s="157">
        <v>69</v>
      </c>
      <c r="E13" s="297">
        <v>2.8000000000000001E-2</v>
      </c>
      <c r="F13" s="158">
        <v>64</v>
      </c>
      <c r="G13" s="300">
        <v>2.4E-2</v>
      </c>
      <c r="H13" s="157">
        <v>61</v>
      </c>
      <c r="I13" s="297">
        <v>2.2013713460844461E-2</v>
      </c>
      <c r="J13" s="484">
        <v>58</v>
      </c>
      <c r="K13" s="300">
        <v>2.0279720279720279E-2</v>
      </c>
      <c r="L13" s="157">
        <v>52</v>
      </c>
      <c r="M13" s="480">
        <f>L13/$L16</f>
        <v>1.8806509945750453E-2</v>
      </c>
    </row>
    <row r="14" spans="3:13" x14ac:dyDescent="0.25">
      <c r="C14" s="156" t="s">
        <v>179</v>
      </c>
      <c r="D14" s="157">
        <v>123</v>
      </c>
      <c r="E14" s="297">
        <v>0.05</v>
      </c>
      <c r="F14" s="158">
        <v>116</v>
      </c>
      <c r="G14" s="300">
        <v>4.4400000000000002E-2</v>
      </c>
      <c r="H14" s="157">
        <v>116</v>
      </c>
      <c r="I14" s="297">
        <v>4.1862143630458315E-2</v>
      </c>
      <c r="J14" s="484">
        <v>130</v>
      </c>
      <c r="K14" s="300">
        <v>4.5454545454545456E-2</v>
      </c>
      <c r="L14" s="157">
        <v>101</v>
      </c>
      <c r="M14" s="480">
        <f>L14/L16</f>
        <v>3.6528028933092226E-2</v>
      </c>
    </row>
    <row r="15" spans="3:13" x14ac:dyDescent="0.25">
      <c r="C15" s="482" t="s">
        <v>180</v>
      </c>
      <c r="D15" s="157">
        <v>288</v>
      </c>
      <c r="E15" s="297">
        <v>0.11799999999999999</v>
      </c>
      <c r="F15" s="158">
        <v>338</v>
      </c>
      <c r="G15" s="300">
        <v>0.129</v>
      </c>
      <c r="H15" s="157">
        <v>369</v>
      </c>
      <c r="I15" s="297">
        <v>0.13316492241068206</v>
      </c>
      <c r="J15" s="485">
        <v>565</v>
      </c>
      <c r="K15" s="355">
        <v>0.19755244755244755</v>
      </c>
      <c r="L15" s="157">
        <v>183</v>
      </c>
      <c r="M15" s="481">
        <f>L15/$L16</f>
        <v>6.6184448462929479E-2</v>
      </c>
    </row>
    <row r="16" spans="3:13" x14ac:dyDescent="0.25">
      <c r="C16" s="159" t="s">
        <v>149</v>
      </c>
      <c r="D16" s="160">
        <v>2441</v>
      </c>
      <c r="E16" s="152"/>
      <c r="F16" s="161">
        <v>2620</v>
      </c>
      <c r="G16" s="1032"/>
      <c r="H16" s="160">
        <v>2771</v>
      </c>
      <c r="I16" s="152"/>
      <c r="J16" s="161">
        <v>2860</v>
      </c>
      <c r="K16" s="1032"/>
      <c r="L16" s="160">
        <f>SUM(L12:L15)</f>
        <v>2765</v>
      </c>
      <c r="M16" s="162"/>
    </row>
    <row r="17" spans="3:10" x14ac:dyDescent="0.25">
      <c r="C17" s="991"/>
      <c r="D17" s="991"/>
      <c r="E17" s="991"/>
      <c r="F17" s="991"/>
      <c r="G17" s="991"/>
      <c r="H17" s="991"/>
      <c r="I17" s="991"/>
      <c r="J17" s="991"/>
    </row>
    <row r="19" spans="3:10" x14ac:dyDescent="0.25">
      <c r="C19" s="1091" t="s">
        <v>166</v>
      </c>
      <c r="D19" s="1091"/>
      <c r="E19" s="1091"/>
      <c r="F19" s="1091"/>
      <c r="G19" s="1091"/>
      <c r="H19" s="1091"/>
      <c r="I19" s="1091"/>
      <c r="J19" s="1091"/>
    </row>
  </sheetData>
  <mergeCells count="8">
    <mergeCell ref="C19:J19"/>
    <mergeCell ref="C10:C11"/>
    <mergeCell ref="C8:M8"/>
    <mergeCell ref="D10:E10"/>
    <mergeCell ref="F10:G10"/>
    <mergeCell ref="H10:I10"/>
    <mergeCell ref="J10:K10"/>
    <mergeCell ref="L10:M10"/>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Normal="100" workbookViewId="0">
      <selection activeCell="B18" sqref="B18"/>
    </sheetView>
  </sheetViews>
  <sheetFormatPr defaultRowHeight="15" x14ac:dyDescent="0.25"/>
  <cols>
    <col min="1" max="1" width="35.42578125" customWidth="1"/>
    <col min="2" max="2" width="7.85546875" customWidth="1"/>
    <col min="3" max="3" width="5.5703125" customWidth="1"/>
    <col min="4" max="4" width="52.7109375" customWidth="1"/>
    <col min="5" max="5" width="7.85546875" customWidth="1"/>
    <col min="6" max="6" width="5.5703125" customWidth="1"/>
    <col min="7" max="7" width="35.42578125" customWidth="1"/>
    <col min="8" max="8" width="7.85546875" customWidth="1"/>
  </cols>
  <sheetData>
    <row r="1" spans="1:8" ht="22.5" customHeight="1" x14ac:dyDescent="0.25">
      <c r="A1" s="1058" t="s">
        <v>181</v>
      </c>
      <c r="B1" s="1058"/>
      <c r="C1" s="1058"/>
      <c r="D1" s="1058"/>
      <c r="E1" s="1058"/>
      <c r="F1" s="1058"/>
      <c r="G1" s="1058"/>
      <c r="H1" s="1058"/>
    </row>
    <row r="2" spans="1:8" s="539" customFormat="1" ht="22.5" customHeight="1" x14ac:dyDescent="0.25">
      <c r="A2" s="1058"/>
      <c r="B2" s="1058"/>
      <c r="C2" s="1058"/>
      <c r="D2" s="1058"/>
      <c r="E2" s="1058"/>
      <c r="F2" s="1058"/>
      <c r="G2" s="1058"/>
      <c r="H2" s="1058"/>
    </row>
    <row r="3" spans="1:8" ht="18.75" x14ac:dyDescent="0.25">
      <c r="A3" s="1108" t="s">
        <v>182</v>
      </c>
      <c r="B3" s="1108"/>
      <c r="C3" s="1108"/>
      <c r="D3" s="1108"/>
      <c r="E3" s="1108"/>
      <c r="F3" s="1108"/>
      <c r="G3" s="1108"/>
      <c r="H3" s="1108"/>
    </row>
    <row r="4" spans="1:8" ht="15.75" thickBot="1" x14ac:dyDescent="0.3">
      <c r="A4" s="55"/>
      <c r="B4" s="39"/>
      <c r="C4" s="39"/>
      <c r="D4" s="39"/>
      <c r="E4" s="39"/>
      <c r="F4" s="39"/>
      <c r="G4" s="39"/>
      <c r="H4" s="39"/>
    </row>
    <row r="5" spans="1:8" ht="15.75" thickBot="1" x14ac:dyDescent="0.3">
      <c r="A5" s="549" t="s">
        <v>183</v>
      </c>
      <c r="B5" s="549" t="s">
        <v>184</v>
      </c>
      <c r="C5" s="550"/>
      <c r="D5" s="549" t="s">
        <v>183</v>
      </c>
      <c r="E5" s="549" t="s">
        <v>184</v>
      </c>
      <c r="F5" s="41"/>
      <c r="G5" s="549" t="s">
        <v>183</v>
      </c>
      <c r="H5" s="549" t="s">
        <v>184</v>
      </c>
    </row>
    <row r="6" spans="1:8" s="97" customFormat="1" x14ac:dyDescent="0.25">
      <c r="A6" s="1233" t="s">
        <v>185</v>
      </c>
      <c r="B6" s="1232">
        <v>54</v>
      </c>
      <c r="C6" s="545"/>
      <c r="D6" s="992" t="s">
        <v>186</v>
      </c>
      <c r="E6" s="994">
        <v>23</v>
      </c>
      <c r="F6" s="41"/>
      <c r="G6" s="992" t="s">
        <v>187</v>
      </c>
      <c r="H6" s="994">
        <v>15</v>
      </c>
    </row>
    <row r="7" spans="1:8" x14ac:dyDescent="0.25">
      <c r="A7" s="1225" t="s">
        <v>188</v>
      </c>
      <c r="B7" s="1221">
        <v>50</v>
      </c>
      <c r="C7" s="543"/>
      <c r="D7" s="996" t="s">
        <v>189</v>
      </c>
      <c r="E7" s="997">
        <v>22</v>
      </c>
      <c r="F7" s="41"/>
      <c r="G7" s="996" t="s">
        <v>190</v>
      </c>
      <c r="H7" s="997">
        <v>15</v>
      </c>
    </row>
    <row r="8" spans="1:8" s="97" customFormat="1" x14ac:dyDescent="0.25">
      <c r="A8" s="1226" t="s">
        <v>191</v>
      </c>
      <c r="B8" s="1222">
        <v>47</v>
      </c>
      <c r="C8" s="543"/>
      <c r="D8" s="993" t="s">
        <v>192</v>
      </c>
      <c r="E8" s="995">
        <v>21</v>
      </c>
      <c r="F8" s="41"/>
      <c r="G8" s="993" t="s">
        <v>193</v>
      </c>
      <c r="H8" s="995">
        <v>15</v>
      </c>
    </row>
    <row r="9" spans="1:8" x14ac:dyDescent="0.25">
      <c r="A9" s="1227" t="s">
        <v>194</v>
      </c>
      <c r="B9" s="1223">
        <v>44</v>
      </c>
      <c r="C9" s="543"/>
      <c r="D9" s="996" t="s">
        <v>195</v>
      </c>
      <c r="E9" s="997">
        <v>21</v>
      </c>
      <c r="F9" s="41"/>
      <c r="G9" s="996" t="s">
        <v>196</v>
      </c>
      <c r="H9" s="997">
        <v>15</v>
      </c>
    </row>
    <row r="10" spans="1:8" s="97" customFormat="1" x14ac:dyDescent="0.25">
      <c r="A10" s="1228" t="s">
        <v>197</v>
      </c>
      <c r="B10" s="1222">
        <v>39</v>
      </c>
      <c r="C10" s="543"/>
      <c r="D10" s="993" t="s">
        <v>198</v>
      </c>
      <c r="E10" s="995">
        <v>20</v>
      </c>
      <c r="F10" s="41"/>
      <c r="G10" s="993" t="s">
        <v>199</v>
      </c>
      <c r="H10" s="995">
        <v>14</v>
      </c>
    </row>
    <row r="11" spans="1:8" x14ac:dyDescent="0.25">
      <c r="A11" s="1227" t="s">
        <v>200</v>
      </c>
      <c r="B11" s="1223">
        <v>37</v>
      </c>
      <c r="C11" s="543"/>
      <c r="D11" s="996" t="s">
        <v>201</v>
      </c>
      <c r="E11" s="997">
        <v>20</v>
      </c>
      <c r="F11" s="41"/>
      <c r="G11" s="996" t="s">
        <v>202</v>
      </c>
      <c r="H11" s="997">
        <v>14</v>
      </c>
    </row>
    <row r="12" spans="1:8" s="97" customFormat="1" x14ac:dyDescent="0.25">
      <c r="A12" s="1228" t="s">
        <v>203</v>
      </c>
      <c r="B12" s="1222">
        <v>37</v>
      </c>
      <c r="C12" s="543"/>
      <c r="D12" s="993" t="s">
        <v>204</v>
      </c>
      <c r="E12" s="995">
        <v>20</v>
      </c>
      <c r="F12" s="41"/>
      <c r="G12" s="993" t="s">
        <v>205</v>
      </c>
      <c r="H12" s="995">
        <v>14</v>
      </c>
    </row>
    <row r="13" spans="1:8" s="346" customFormat="1" x14ac:dyDescent="0.25">
      <c r="A13" s="1227" t="s">
        <v>206</v>
      </c>
      <c r="B13" s="1223">
        <v>35</v>
      </c>
      <c r="C13" s="543"/>
      <c r="D13" s="996" t="s">
        <v>207</v>
      </c>
      <c r="E13" s="997">
        <v>20</v>
      </c>
      <c r="F13" s="41"/>
      <c r="G13" s="996" t="s">
        <v>208</v>
      </c>
      <c r="H13" s="997">
        <v>13</v>
      </c>
    </row>
    <row r="14" spans="1:8" s="97" customFormat="1" x14ac:dyDescent="0.25">
      <c r="A14" s="1228" t="s">
        <v>209</v>
      </c>
      <c r="B14" s="1222">
        <v>33</v>
      </c>
      <c r="C14" s="543"/>
      <c r="D14" s="993" t="s">
        <v>210</v>
      </c>
      <c r="E14" s="995">
        <v>19</v>
      </c>
      <c r="F14" s="41"/>
      <c r="G14" s="993" t="s">
        <v>211</v>
      </c>
      <c r="H14" s="995">
        <v>13</v>
      </c>
    </row>
    <row r="15" spans="1:8" x14ac:dyDescent="0.25">
      <c r="A15" s="1227" t="s">
        <v>212</v>
      </c>
      <c r="B15" s="1223">
        <v>32</v>
      </c>
      <c r="C15" s="543"/>
      <c r="D15" s="996" t="s">
        <v>213</v>
      </c>
      <c r="E15" s="997">
        <v>19</v>
      </c>
      <c r="F15" s="41"/>
      <c r="G15" s="996" t="s">
        <v>214</v>
      </c>
      <c r="H15" s="997">
        <v>12</v>
      </c>
    </row>
    <row r="16" spans="1:8" s="97" customFormat="1" x14ac:dyDescent="0.25">
      <c r="A16" s="1228" t="s">
        <v>215</v>
      </c>
      <c r="B16" s="1222">
        <v>32</v>
      </c>
      <c r="C16" s="543"/>
      <c r="D16" s="993" t="s">
        <v>216</v>
      </c>
      <c r="E16" s="995">
        <v>19</v>
      </c>
      <c r="F16" s="41"/>
      <c r="G16" s="993" t="s">
        <v>217</v>
      </c>
      <c r="H16" s="995">
        <v>12</v>
      </c>
    </row>
    <row r="17" spans="1:11" x14ac:dyDescent="0.25">
      <c r="A17" s="1227" t="s">
        <v>218</v>
      </c>
      <c r="B17" s="1223">
        <v>30</v>
      </c>
      <c r="C17" s="543"/>
      <c r="D17" s="996" t="s">
        <v>219</v>
      </c>
      <c r="E17" s="997">
        <v>19</v>
      </c>
      <c r="F17" s="41"/>
      <c r="G17" s="996" t="s">
        <v>220</v>
      </c>
      <c r="H17" s="997">
        <v>12</v>
      </c>
      <c r="I17" s="991"/>
      <c r="J17" s="991"/>
      <c r="K17" s="991"/>
    </row>
    <row r="18" spans="1:11" s="97" customFormat="1" x14ac:dyDescent="0.25">
      <c r="A18" s="1228" t="s">
        <v>221</v>
      </c>
      <c r="B18" s="1222">
        <v>30</v>
      </c>
      <c r="C18" s="543"/>
      <c r="D18" s="993" t="s">
        <v>222</v>
      </c>
      <c r="E18" s="995">
        <v>19</v>
      </c>
      <c r="F18" s="41"/>
      <c r="G18" s="993" t="s">
        <v>223</v>
      </c>
      <c r="H18" s="995">
        <v>11</v>
      </c>
      <c r="I18" s="464"/>
      <c r="J18" s="464"/>
      <c r="K18" s="464"/>
    </row>
    <row r="19" spans="1:11" x14ac:dyDescent="0.25">
      <c r="A19" s="1224" t="s">
        <v>224</v>
      </c>
      <c r="B19" s="1223">
        <v>28</v>
      </c>
      <c r="C19" s="543"/>
      <c r="D19" s="996" t="s">
        <v>225</v>
      </c>
      <c r="E19" s="997">
        <v>18</v>
      </c>
      <c r="F19" s="41"/>
      <c r="G19" s="996" t="s">
        <v>226</v>
      </c>
      <c r="H19" s="997">
        <v>11</v>
      </c>
      <c r="I19" s="991"/>
      <c r="J19" s="991"/>
      <c r="K19" s="991"/>
    </row>
    <row r="20" spans="1:11" s="97" customFormat="1" x14ac:dyDescent="0.25">
      <c r="A20" s="992" t="s">
        <v>227</v>
      </c>
      <c r="B20" s="1229">
        <v>28</v>
      </c>
      <c r="C20" s="543"/>
      <c r="D20" s="993" t="s">
        <v>228</v>
      </c>
      <c r="E20" s="995">
        <v>17</v>
      </c>
      <c r="F20" s="41"/>
      <c r="G20" s="993" t="s">
        <v>229</v>
      </c>
      <c r="H20" s="995">
        <v>11</v>
      </c>
      <c r="I20" s="464"/>
      <c r="J20" s="464"/>
      <c r="K20" s="464"/>
    </row>
    <row r="21" spans="1:11" x14ac:dyDescent="0.25">
      <c r="A21" s="996" t="s">
        <v>230</v>
      </c>
      <c r="B21" s="1230">
        <v>27</v>
      </c>
      <c r="C21" s="543"/>
      <c r="D21" s="996" t="s">
        <v>231</v>
      </c>
      <c r="E21" s="997">
        <v>17</v>
      </c>
      <c r="F21" s="41"/>
      <c r="G21" s="996" t="s">
        <v>232</v>
      </c>
      <c r="H21" s="997">
        <v>11</v>
      </c>
      <c r="I21" s="991"/>
      <c r="J21" s="991"/>
      <c r="K21" s="991"/>
    </row>
    <row r="22" spans="1:11" s="97" customFormat="1" ht="15.75" x14ac:dyDescent="0.25">
      <c r="A22" s="993" t="s">
        <v>233</v>
      </c>
      <c r="B22" s="1231">
        <v>26</v>
      </c>
      <c r="C22" s="543"/>
      <c r="D22" s="993" t="s">
        <v>234</v>
      </c>
      <c r="E22" s="995">
        <v>17</v>
      </c>
      <c r="F22" s="41"/>
      <c r="G22" s="993" t="s">
        <v>235</v>
      </c>
      <c r="H22" s="995">
        <v>11</v>
      </c>
      <c r="I22" s="464"/>
      <c r="J22" s="464"/>
      <c r="K22" s="326"/>
    </row>
    <row r="23" spans="1:11" x14ac:dyDescent="0.25">
      <c r="A23" s="996" t="s">
        <v>236</v>
      </c>
      <c r="B23" s="1230">
        <v>25</v>
      </c>
      <c r="C23" s="543"/>
      <c r="D23" s="996" t="s">
        <v>237</v>
      </c>
      <c r="E23" s="997">
        <v>17</v>
      </c>
      <c r="F23" s="41"/>
      <c r="G23" s="996" t="s">
        <v>238</v>
      </c>
      <c r="H23" s="997">
        <v>10</v>
      </c>
      <c r="I23" s="991"/>
      <c r="J23" s="991"/>
      <c r="K23" s="991"/>
    </row>
    <row r="24" spans="1:11" s="97" customFormat="1" ht="15.75" x14ac:dyDescent="0.25">
      <c r="A24" s="993" t="s">
        <v>239</v>
      </c>
      <c r="B24" s="1231">
        <v>24</v>
      </c>
      <c r="C24" s="543"/>
      <c r="D24" s="993" t="s">
        <v>240</v>
      </c>
      <c r="E24" s="995">
        <v>16</v>
      </c>
      <c r="F24" s="41"/>
      <c r="G24" s="993" t="s">
        <v>241</v>
      </c>
      <c r="H24" s="995">
        <v>10</v>
      </c>
      <c r="I24" s="464"/>
      <c r="J24" s="464"/>
      <c r="K24" s="326"/>
    </row>
    <row r="25" spans="1:11" ht="15.75" x14ac:dyDescent="0.25">
      <c r="A25" s="996" t="s">
        <v>242</v>
      </c>
      <c r="B25" s="997">
        <v>24</v>
      </c>
      <c r="C25" s="543"/>
      <c r="D25" s="996" t="s">
        <v>243</v>
      </c>
      <c r="E25" s="997">
        <v>16</v>
      </c>
      <c r="F25" s="41"/>
      <c r="G25" s="996" t="s">
        <v>244</v>
      </c>
      <c r="H25" s="997">
        <v>10</v>
      </c>
      <c r="I25" s="991"/>
      <c r="J25" s="991"/>
      <c r="K25" s="326"/>
    </row>
    <row r="26" spans="1:11" s="97" customFormat="1" ht="15.75" x14ac:dyDescent="0.25">
      <c r="A26" s="993" t="s">
        <v>245</v>
      </c>
      <c r="B26" s="995">
        <v>24</v>
      </c>
      <c r="C26" s="543"/>
      <c r="D26" s="993" t="s">
        <v>246</v>
      </c>
      <c r="E26" s="995">
        <v>16</v>
      </c>
      <c r="F26" s="41"/>
      <c r="G26" s="993" t="s">
        <v>247</v>
      </c>
      <c r="H26" s="995">
        <v>10</v>
      </c>
      <c r="I26" s="464"/>
      <c r="J26" s="464"/>
      <c r="K26" s="326"/>
    </row>
    <row r="27" spans="1:11" ht="15.75" x14ac:dyDescent="0.25">
      <c r="A27" s="996" t="s">
        <v>248</v>
      </c>
      <c r="B27" s="997">
        <v>23</v>
      </c>
      <c r="C27" s="543"/>
      <c r="D27" s="996" t="s">
        <v>249</v>
      </c>
      <c r="E27" s="997">
        <v>16</v>
      </c>
      <c r="F27" s="41"/>
      <c r="G27" s="996" t="s">
        <v>250</v>
      </c>
      <c r="H27" s="997">
        <v>10</v>
      </c>
      <c r="I27" s="991"/>
      <c r="J27" s="991"/>
      <c r="K27" s="326"/>
    </row>
    <row r="28" spans="1:11" s="97" customFormat="1" x14ac:dyDescent="0.25">
      <c r="A28" s="993" t="s">
        <v>251</v>
      </c>
      <c r="B28" s="995">
        <v>23</v>
      </c>
      <c r="C28" s="543"/>
      <c r="D28" s="993" t="s">
        <v>252</v>
      </c>
      <c r="E28" s="995">
        <v>15</v>
      </c>
      <c r="F28" s="41"/>
      <c r="G28" s="464"/>
      <c r="H28" s="464"/>
      <c r="I28" s="464"/>
    </row>
    <row r="29" spans="1:11" x14ac:dyDescent="0.25">
      <c r="A29" s="996" t="s">
        <v>253</v>
      </c>
      <c r="B29" s="997">
        <v>23</v>
      </c>
      <c r="C29" s="543"/>
      <c r="D29" s="996" t="s">
        <v>254</v>
      </c>
      <c r="E29" s="997">
        <v>15</v>
      </c>
      <c r="F29" s="41"/>
      <c r="G29" s="991"/>
      <c r="H29" s="991"/>
      <c r="I29" s="464"/>
    </row>
    <row r="30" spans="1:11" ht="15.75" x14ac:dyDescent="0.25">
      <c r="A30" s="993" t="s">
        <v>255</v>
      </c>
      <c r="B30" s="995">
        <v>23</v>
      </c>
      <c r="C30" s="543"/>
      <c r="D30" s="993" t="s">
        <v>256</v>
      </c>
      <c r="E30" s="995">
        <v>15</v>
      </c>
      <c r="F30" s="39"/>
      <c r="G30" s="991"/>
      <c r="H30" s="991"/>
      <c r="I30" s="326"/>
    </row>
    <row r="31" spans="1:11" s="444" customFormat="1" ht="15.75" x14ac:dyDescent="0.25">
      <c r="A31" s="41"/>
      <c r="B31" s="544"/>
      <c r="C31" s="543"/>
      <c r="D31" s="41"/>
      <c r="E31" s="544"/>
      <c r="F31" s="39"/>
      <c r="G31" s="41"/>
      <c r="H31" s="544"/>
      <c r="I31" s="991"/>
      <c r="J31" s="991"/>
      <c r="K31" s="326"/>
    </row>
    <row r="32" spans="1:11" x14ac:dyDescent="0.25">
      <c r="A32" s="1091" t="s">
        <v>166</v>
      </c>
      <c r="B32" s="1091"/>
      <c r="C32" s="1091"/>
      <c r="D32" s="1091"/>
      <c r="E32" s="1091"/>
      <c r="F32" s="1091"/>
      <c r="G32" s="1091"/>
      <c r="H32" s="1091"/>
      <c r="I32" s="991"/>
      <c r="J32" s="991"/>
      <c r="K32" s="464"/>
    </row>
    <row r="33" spans="11:11" ht="15.75" x14ac:dyDescent="0.25">
      <c r="K33" s="326"/>
    </row>
    <row r="34" spans="11:11" x14ac:dyDescent="0.25">
      <c r="K34" s="464"/>
    </row>
  </sheetData>
  <sortState ref="A8:B66">
    <sortCondition descending="1" ref="B8:B66"/>
  </sortState>
  <mergeCells count="3">
    <mergeCell ref="A3:H3"/>
    <mergeCell ref="A32:H32"/>
    <mergeCell ref="A1:H2"/>
  </mergeCells>
  <printOptions horizontalCentered="1" verticalCentered="1"/>
  <pageMargins left="0.5" right="0.7" top="0.5" bottom="0.75" header="0.3" footer="0.3"/>
  <pageSetup scale="78" fitToHeight="0" orientation="landscape" r:id="rId1"/>
  <headerFooter differentFirst="1">
    <firstFooter xml:space="preserve">&amp;C
</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zoomScaleSheetLayoutView="100" workbookViewId="0">
      <selection activeCell="B23" sqref="B23"/>
    </sheetView>
  </sheetViews>
  <sheetFormatPr defaultRowHeight="15" x14ac:dyDescent="0.25"/>
  <cols>
    <col min="1" max="1" width="10.28515625" style="97" customWidth="1"/>
    <col min="2" max="2" width="48" style="97" customWidth="1"/>
    <col min="3" max="3" width="9.140625" style="97"/>
    <col min="4" max="4" width="16.5703125" style="97" customWidth="1"/>
    <col min="5" max="5" width="19.5703125" style="97" customWidth="1"/>
    <col min="6" max="6" width="15.28515625" style="97" customWidth="1"/>
    <col min="7" max="7" width="13.140625" style="97" customWidth="1"/>
    <col min="8" max="16384" width="9.140625" style="97"/>
  </cols>
  <sheetData>
    <row r="1" spans="1:8" ht="22.5" customHeight="1" x14ac:dyDescent="0.25">
      <c r="A1" s="463"/>
      <c r="B1" s="1109" t="s">
        <v>33</v>
      </c>
      <c r="C1" s="1109"/>
      <c r="D1" s="1109"/>
      <c r="E1" s="1109"/>
      <c r="F1" s="1109"/>
      <c r="G1" s="1034"/>
      <c r="H1" s="464"/>
    </row>
    <row r="2" spans="1:8" ht="12.75" customHeight="1" x14ac:dyDescent="0.25">
      <c r="A2" s="464"/>
      <c r="B2" s="1034"/>
      <c r="C2" s="1034"/>
      <c r="D2" s="1034"/>
      <c r="E2" s="1034"/>
      <c r="F2" s="1034"/>
      <c r="G2" s="1034"/>
      <c r="H2" s="464"/>
    </row>
    <row r="3" spans="1:8" ht="18.75" customHeight="1" x14ac:dyDescent="0.25">
      <c r="A3" s="464"/>
      <c r="B3" s="1110" t="s">
        <v>257</v>
      </c>
      <c r="C3" s="1110"/>
      <c r="D3" s="1110"/>
      <c r="E3" s="1110"/>
      <c r="F3" s="1110"/>
      <c r="G3" s="1110"/>
      <c r="H3" s="243"/>
    </row>
    <row r="4" spans="1:8" ht="15" customHeight="1" x14ac:dyDescent="0.25">
      <c r="A4" s="464"/>
      <c r="B4" s="1111" t="s">
        <v>258</v>
      </c>
      <c r="C4" s="1111"/>
      <c r="D4" s="1111"/>
      <c r="E4" s="1111"/>
      <c r="F4" s="1111"/>
      <c r="G4" s="1111"/>
      <c r="H4" s="243"/>
    </row>
    <row r="5" spans="1:8" ht="15.75" customHeight="1" thickBot="1" x14ac:dyDescent="0.3">
      <c r="A5" s="464"/>
      <c r="B5" s="244"/>
      <c r="C5" s="41"/>
      <c r="D5" s="41"/>
      <c r="E5" s="41"/>
      <c r="F5" s="41"/>
      <c r="G5" s="464"/>
      <c r="H5" s="243"/>
    </row>
    <row r="6" spans="1:8" ht="15.75" thickBot="1" x14ac:dyDescent="0.3">
      <c r="A6" s="464"/>
      <c r="B6" s="551" t="s">
        <v>259</v>
      </c>
      <c r="C6" s="551" t="s">
        <v>260</v>
      </c>
      <c r="D6" s="552" t="s">
        <v>261</v>
      </c>
      <c r="E6" s="551" t="s">
        <v>262</v>
      </c>
      <c r="F6" s="551" t="s">
        <v>263</v>
      </c>
      <c r="G6" s="464"/>
      <c r="H6" s="464"/>
    </row>
    <row r="7" spans="1:8" x14ac:dyDescent="0.25">
      <c r="A7" s="464"/>
      <c r="B7" s="553" t="s">
        <v>264</v>
      </c>
      <c r="C7" s="554">
        <v>355</v>
      </c>
      <c r="D7" s="555">
        <f>C7/1124</f>
        <v>0.31583629893238435</v>
      </c>
      <c r="E7" s="556" t="s">
        <v>265</v>
      </c>
      <c r="F7" s="529" t="s">
        <v>266</v>
      </c>
      <c r="G7" s="464"/>
      <c r="H7" s="464"/>
    </row>
    <row r="8" spans="1:8" x14ac:dyDescent="0.25">
      <c r="A8" s="464"/>
      <c r="B8" s="557" t="s">
        <v>267</v>
      </c>
      <c r="C8" s="558">
        <v>109</v>
      </c>
      <c r="D8" s="559">
        <f>C8/1124</f>
        <v>9.6975088967971523E-2</v>
      </c>
      <c r="E8" s="560" t="s">
        <v>265</v>
      </c>
      <c r="F8" s="528" t="s">
        <v>266</v>
      </c>
      <c r="G8" s="464"/>
      <c r="H8" s="464"/>
    </row>
    <row r="9" spans="1:8" x14ac:dyDescent="0.25">
      <c r="A9" s="464"/>
      <c r="B9" s="557" t="s">
        <v>268</v>
      </c>
      <c r="C9" s="558">
        <v>99</v>
      </c>
      <c r="D9" s="559">
        <f t="shared" ref="D9:D30" si="0">C9/1124</f>
        <v>8.8078291814946613E-2</v>
      </c>
      <c r="E9" s="528" t="s">
        <v>265</v>
      </c>
      <c r="F9" s="528" t="s">
        <v>266</v>
      </c>
      <c r="G9" s="464"/>
      <c r="H9" s="464"/>
    </row>
    <row r="10" spans="1:8" x14ac:dyDescent="0.25">
      <c r="A10" s="464"/>
      <c r="B10" s="557" t="s">
        <v>269</v>
      </c>
      <c r="C10" s="558">
        <v>61</v>
      </c>
      <c r="D10" s="559">
        <f t="shared" si="0"/>
        <v>5.4270462633451956E-2</v>
      </c>
      <c r="E10" s="560" t="s">
        <v>265</v>
      </c>
      <c r="F10" s="528" t="s">
        <v>266</v>
      </c>
      <c r="G10" s="464"/>
      <c r="H10" s="464"/>
    </row>
    <row r="11" spans="1:8" x14ac:dyDescent="0.25">
      <c r="A11" s="464"/>
      <c r="B11" s="557" t="s">
        <v>270</v>
      </c>
      <c r="C11" s="558">
        <v>34</v>
      </c>
      <c r="D11" s="559">
        <f t="shared" si="0"/>
        <v>3.0249110320284697E-2</v>
      </c>
      <c r="E11" s="560" t="s">
        <v>271</v>
      </c>
      <c r="F11" s="528" t="s">
        <v>266</v>
      </c>
      <c r="G11" s="464"/>
      <c r="H11" s="464"/>
    </row>
    <row r="12" spans="1:8" x14ac:dyDescent="0.25">
      <c r="A12" s="464"/>
      <c r="B12" s="557" t="s">
        <v>272</v>
      </c>
      <c r="C12" s="558">
        <v>29</v>
      </c>
      <c r="D12" s="559">
        <f t="shared" si="0"/>
        <v>2.5800711743772242E-2</v>
      </c>
      <c r="E12" s="528" t="s">
        <v>265</v>
      </c>
      <c r="F12" s="528" t="s">
        <v>266</v>
      </c>
      <c r="G12" s="464"/>
      <c r="H12" s="464"/>
    </row>
    <row r="13" spans="1:8" x14ac:dyDescent="0.25">
      <c r="A13" s="464"/>
      <c r="B13" s="560" t="s">
        <v>273</v>
      </c>
      <c r="C13" s="558">
        <v>26</v>
      </c>
      <c r="D13" s="559">
        <f t="shared" si="0"/>
        <v>2.3131672597864767E-2</v>
      </c>
      <c r="E13" s="560" t="s">
        <v>271</v>
      </c>
      <c r="F13" s="528" t="s">
        <v>266</v>
      </c>
      <c r="G13" s="464"/>
      <c r="H13" s="464"/>
    </row>
    <row r="14" spans="1:8" x14ac:dyDescent="0.25">
      <c r="A14" s="464"/>
      <c r="B14" s="560" t="s">
        <v>274</v>
      </c>
      <c r="C14" s="558">
        <v>20</v>
      </c>
      <c r="D14" s="559">
        <f t="shared" si="0"/>
        <v>1.7793594306049824E-2</v>
      </c>
      <c r="E14" s="528" t="s">
        <v>265</v>
      </c>
      <c r="F14" s="528" t="s">
        <v>266</v>
      </c>
      <c r="G14" s="464"/>
      <c r="H14" s="464"/>
    </row>
    <row r="15" spans="1:8" s="464" customFormat="1" x14ac:dyDescent="0.25">
      <c r="B15" s="557" t="s">
        <v>275</v>
      </c>
      <c r="C15" s="558">
        <v>18</v>
      </c>
      <c r="D15" s="559">
        <f t="shared" si="0"/>
        <v>1.601423487544484E-2</v>
      </c>
      <c r="E15" s="560" t="s">
        <v>271</v>
      </c>
      <c r="F15" s="528" t="s">
        <v>266</v>
      </c>
    </row>
    <row r="16" spans="1:8" s="464" customFormat="1" x14ac:dyDescent="0.25">
      <c r="B16" s="557" t="s">
        <v>276</v>
      </c>
      <c r="C16" s="558">
        <v>14</v>
      </c>
      <c r="D16" s="559">
        <f t="shared" si="0"/>
        <v>1.2455516014234875E-2</v>
      </c>
      <c r="E16" s="560" t="s">
        <v>271</v>
      </c>
      <c r="F16" s="528" t="s">
        <v>266</v>
      </c>
    </row>
    <row r="17" spans="1:12" x14ac:dyDescent="0.25">
      <c r="A17" s="464"/>
      <c r="B17" s="557" t="s">
        <v>277</v>
      </c>
      <c r="C17" s="558">
        <v>12</v>
      </c>
      <c r="D17" s="559">
        <f t="shared" si="0"/>
        <v>1.0676156583629894E-2</v>
      </c>
      <c r="E17" s="560" t="s">
        <v>278</v>
      </c>
      <c r="F17" s="528" t="s">
        <v>266</v>
      </c>
      <c r="G17" s="464"/>
      <c r="H17" s="464"/>
      <c r="I17" s="464"/>
      <c r="J17" s="464"/>
      <c r="K17" s="464"/>
      <c r="L17" s="464"/>
    </row>
    <row r="18" spans="1:12" x14ac:dyDescent="0.25">
      <c r="A18" s="464"/>
      <c r="B18" s="560" t="s">
        <v>279</v>
      </c>
      <c r="C18" s="558">
        <v>11</v>
      </c>
      <c r="D18" s="559">
        <f t="shared" si="0"/>
        <v>9.7864768683274019E-3</v>
      </c>
      <c r="E18" s="528" t="s">
        <v>280</v>
      </c>
      <c r="F18" s="528" t="s">
        <v>266</v>
      </c>
      <c r="G18" s="464"/>
      <c r="H18" s="464"/>
      <c r="I18" s="464"/>
      <c r="J18" s="464"/>
      <c r="K18" s="464"/>
      <c r="L18" s="464"/>
    </row>
    <row r="19" spans="1:12" s="464" customFormat="1" x14ac:dyDescent="0.25">
      <c r="B19" s="557" t="s">
        <v>281</v>
      </c>
      <c r="C19" s="558">
        <v>10</v>
      </c>
      <c r="D19" s="559">
        <f t="shared" si="0"/>
        <v>8.8967971530249119E-3</v>
      </c>
      <c r="E19" s="528" t="s">
        <v>265</v>
      </c>
      <c r="F19" s="528" t="s">
        <v>266</v>
      </c>
    </row>
    <row r="20" spans="1:12" x14ac:dyDescent="0.25">
      <c r="A20" s="464"/>
      <c r="B20" s="560" t="s">
        <v>282</v>
      </c>
      <c r="C20" s="558">
        <v>10</v>
      </c>
      <c r="D20" s="559">
        <f t="shared" si="0"/>
        <v>8.8967971530249119E-3</v>
      </c>
      <c r="E20" s="560" t="s">
        <v>271</v>
      </c>
      <c r="F20" s="528" t="s">
        <v>266</v>
      </c>
      <c r="G20" s="464"/>
      <c r="H20" s="464"/>
      <c r="I20" s="464"/>
      <c r="J20" s="464"/>
      <c r="K20" s="464"/>
      <c r="L20" s="464"/>
    </row>
    <row r="21" spans="1:12" x14ac:dyDescent="0.25">
      <c r="A21" s="464"/>
      <c r="B21" s="557" t="s">
        <v>283</v>
      </c>
      <c r="C21" s="558">
        <v>9</v>
      </c>
      <c r="D21" s="559">
        <f t="shared" si="0"/>
        <v>8.0071174377224202E-3</v>
      </c>
      <c r="E21" s="528" t="s">
        <v>265</v>
      </c>
      <c r="F21" s="528" t="s">
        <v>266</v>
      </c>
      <c r="G21" s="464"/>
      <c r="H21" s="464"/>
      <c r="I21" s="464"/>
      <c r="J21" s="464"/>
      <c r="K21" s="464"/>
      <c r="L21" s="464"/>
    </row>
    <row r="22" spans="1:12" x14ac:dyDescent="0.25">
      <c r="A22" s="464"/>
      <c r="B22" s="558" t="s">
        <v>284</v>
      </c>
      <c r="C22" s="558">
        <v>8</v>
      </c>
      <c r="D22" s="559">
        <f t="shared" si="0"/>
        <v>7.1174377224199285E-3</v>
      </c>
      <c r="E22" s="560" t="s">
        <v>271</v>
      </c>
      <c r="F22" s="528" t="s">
        <v>266</v>
      </c>
      <c r="G22" s="464"/>
      <c r="H22" s="464"/>
      <c r="I22" s="464"/>
      <c r="J22" s="464"/>
      <c r="K22" s="464"/>
      <c r="L22" s="464"/>
    </row>
    <row r="23" spans="1:12" s="464" customFormat="1" x14ac:dyDescent="0.25">
      <c r="B23" s="558" t="s">
        <v>1491</v>
      </c>
      <c r="C23" s="558">
        <v>8</v>
      </c>
      <c r="D23" s="559">
        <f t="shared" si="0"/>
        <v>7.1174377224199285E-3</v>
      </c>
      <c r="E23" s="560" t="s">
        <v>278</v>
      </c>
      <c r="F23" s="528" t="s">
        <v>266</v>
      </c>
    </row>
    <row r="24" spans="1:12" s="464" customFormat="1" x14ac:dyDescent="0.25">
      <c r="B24" s="557" t="s">
        <v>286</v>
      </c>
      <c r="C24" s="558">
        <v>8</v>
      </c>
      <c r="D24" s="559">
        <f t="shared" si="0"/>
        <v>7.1174377224199285E-3</v>
      </c>
      <c r="E24" s="560" t="s">
        <v>271</v>
      </c>
      <c r="F24" s="528" t="s">
        <v>266</v>
      </c>
    </row>
    <row r="25" spans="1:12" s="464" customFormat="1" x14ac:dyDescent="0.25">
      <c r="B25" s="557" t="s">
        <v>1492</v>
      </c>
      <c r="C25" s="558">
        <v>6</v>
      </c>
      <c r="D25" s="559">
        <f t="shared" si="0"/>
        <v>5.3380782918149468E-3</v>
      </c>
      <c r="E25" s="560" t="s">
        <v>271</v>
      </c>
      <c r="F25" s="528" t="s">
        <v>266</v>
      </c>
    </row>
    <row r="26" spans="1:12" s="464" customFormat="1" x14ac:dyDescent="0.25">
      <c r="B26" s="560" t="s">
        <v>285</v>
      </c>
      <c r="C26" s="558">
        <v>6</v>
      </c>
      <c r="D26" s="559">
        <f t="shared" si="0"/>
        <v>5.3380782918149468E-3</v>
      </c>
      <c r="E26" s="560" t="s">
        <v>271</v>
      </c>
      <c r="F26" s="528" t="s">
        <v>266</v>
      </c>
    </row>
    <row r="27" spans="1:12" s="464" customFormat="1" x14ac:dyDescent="0.25">
      <c r="B27" s="560" t="s">
        <v>1493</v>
      </c>
      <c r="C27" s="558">
        <v>5</v>
      </c>
      <c r="D27" s="559">
        <f t="shared" si="0"/>
        <v>4.4483985765124559E-3</v>
      </c>
      <c r="E27" s="528" t="s">
        <v>1494</v>
      </c>
      <c r="F27" s="528" t="s">
        <v>1495</v>
      </c>
    </row>
    <row r="28" spans="1:12" x14ac:dyDescent="0.25">
      <c r="A28" s="464"/>
      <c r="B28" s="560" t="s">
        <v>1496</v>
      </c>
      <c r="C28" s="558">
        <v>5</v>
      </c>
      <c r="D28" s="559">
        <f t="shared" si="0"/>
        <v>4.4483985765124559E-3</v>
      </c>
      <c r="E28" s="560" t="s">
        <v>1497</v>
      </c>
      <c r="F28" s="528" t="s">
        <v>266</v>
      </c>
      <c r="G28" s="464"/>
      <c r="H28" s="464"/>
      <c r="I28" s="464"/>
      <c r="J28" s="464"/>
      <c r="K28" s="464"/>
      <c r="L28" s="464"/>
    </row>
    <row r="29" spans="1:12" x14ac:dyDescent="0.25">
      <c r="A29" s="464"/>
      <c r="B29" s="557" t="s">
        <v>287</v>
      </c>
      <c r="C29" s="558">
        <v>5</v>
      </c>
      <c r="D29" s="559">
        <f t="shared" si="0"/>
        <v>4.4483985765124559E-3</v>
      </c>
      <c r="E29" s="528" t="s">
        <v>278</v>
      </c>
      <c r="F29" s="528" t="s">
        <v>266</v>
      </c>
      <c r="G29" s="464"/>
      <c r="H29" s="464"/>
      <c r="I29" s="464"/>
      <c r="J29" s="464"/>
      <c r="K29" s="464"/>
      <c r="L29" s="464"/>
    </row>
    <row r="30" spans="1:12" x14ac:dyDescent="0.25">
      <c r="A30" s="464"/>
      <c r="B30" s="560" t="s">
        <v>1498</v>
      </c>
      <c r="C30" s="558">
        <v>5</v>
      </c>
      <c r="D30" s="559">
        <f t="shared" si="0"/>
        <v>4.4483985765124559E-3</v>
      </c>
      <c r="E30" s="560" t="s">
        <v>278</v>
      </c>
      <c r="F30" s="528" t="s">
        <v>266</v>
      </c>
      <c r="G30" s="464"/>
      <c r="H30" s="464"/>
      <c r="I30" s="464"/>
      <c r="J30" s="464"/>
      <c r="K30" s="464"/>
      <c r="L30" s="464"/>
    </row>
    <row r="31" spans="1:12" ht="15" customHeight="1" x14ac:dyDescent="0.25">
      <c r="B31" s="465"/>
      <c r="C31" s="464"/>
      <c r="D31" s="212"/>
      <c r="E31" s="464"/>
      <c r="F31" s="464"/>
      <c r="G31" s="464"/>
      <c r="H31" s="464"/>
      <c r="I31" s="464"/>
      <c r="J31" s="464"/>
      <c r="K31" s="464"/>
      <c r="L31" s="464"/>
    </row>
    <row r="32" spans="1:12" ht="15" customHeight="1" x14ac:dyDescent="0.25">
      <c r="B32" s="1091" t="s">
        <v>166</v>
      </c>
      <c r="C32" s="1091"/>
      <c r="D32" s="1091"/>
      <c r="E32" s="1091"/>
      <c r="F32" s="1091"/>
      <c r="G32" s="1031"/>
      <c r="H32" s="464"/>
      <c r="I32" s="464"/>
      <c r="J32" s="464"/>
      <c r="K32" s="464"/>
      <c r="L32" s="464"/>
    </row>
    <row r="33" spans="2:12" s="464" customFormat="1" ht="15" customHeight="1" x14ac:dyDescent="0.25">
      <c r="B33" s="1083" t="s">
        <v>1499</v>
      </c>
      <c r="C33" s="1083"/>
      <c r="D33" s="1083"/>
      <c r="E33" s="1083"/>
      <c r="F33" s="1083"/>
      <c r="G33" s="1083"/>
    </row>
    <row r="34" spans="2:12" x14ac:dyDescent="0.25">
      <c r="B34" s="1083"/>
      <c r="C34" s="1083"/>
      <c r="D34" s="1083"/>
      <c r="E34" s="1083"/>
      <c r="F34" s="1083"/>
      <c r="G34" s="1083"/>
      <c r="H34" s="464"/>
      <c r="I34" s="464"/>
      <c r="J34" s="464"/>
      <c r="K34" s="464"/>
      <c r="L34" s="464"/>
    </row>
    <row r="35" spans="2:12" x14ac:dyDescent="0.25">
      <c r="B35" s="465"/>
      <c r="C35" s="464"/>
      <c r="D35" s="212"/>
      <c r="E35" s="464"/>
      <c r="F35" s="464"/>
      <c r="G35" s="464"/>
      <c r="H35" s="464"/>
      <c r="I35" s="464"/>
      <c r="J35" s="464"/>
      <c r="K35" s="464"/>
      <c r="L35" s="464"/>
    </row>
    <row r="36" spans="2:12" x14ac:dyDescent="0.25">
      <c r="B36" s="465"/>
      <c r="C36" s="464"/>
      <c r="D36" s="212"/>
      <c r="E36" s="464"/>
      <c r="F36" s="464"/>
      <c r="G36" s="464"/>
      <c r="H36" s="464"/>
      <c r="I36" s="464"/>
      <c r="J36" s="464"/>
      <c r="K36" s="464"/>
      <c r="L36" s="464"/>
    </row>
    <row r="37" spans="2:12" x14ac:dyDescent="0.25">
      <c r="B37" s="465"/>
      <c r="C37" s="464"/>
      <c r="D37" s="212"/>
      <c r="E37" s="464"/>
      <c r="F37" s="464"/>
      <c r="G37" s="464"/>
      <c r="H37" s="464"/>
      <c r="I37" s="464"/>
      <c r="J37" s="464"/>
      <c r="K37" s="464"/>
      <c r="L37" s="464"/>
    </row>
    <row r="38" spans="2:12" x14ac:dyDescent="0.25">
      <c r="B38" s="465"/>
      <c r="C38" s="464"/>
      <c r="D38" s="212"/>
      <c r="E38" s="464"/>
      <c r="F38" s="464"/>
      <c r="G38" s="464"/>
      <c r="H38" s="464"/>
      <c r="I38" s="464"/>
      <c r="J38" s="464"/>
      <c r="K38" s="464"/>
      <c r="L38" s="464"/>
    </row>
    <row r="39" spans="2:12" x14ac:dyDescent="0.25">
      <c r="B39" s="465"/>
      <c r="C39" s="464"/>
      <c r="D39" s="212"/>
      <c r="E39" s="464"/>
      <c r="F39" s="464"/>
      <c r="G39" s="464"/>
      <c r="H39" s="464"/>
      <c r="I39" s="464"/>
      <c r="J39" s="464"/>
      <c r="K39" s="464"/>
      <c r="L39" s="464"/>
    </row>
    <row r="40" spans="2:12" x14ac:dyDescent="0.25">
      <c r="B40" s="464"/>
      <c r="C40" s="464"/>
      <c r="D40" s="212"/>
      <c r="E40" s="464"/>
      <c r="F40" s="464"/>
      <c r="G40" s="464"/>
      <c r="H40" s="464"/>
      <c r="I40" s="464"/>
      <c r="J40" s="464"/>
      <c r="K40" s="464"/>
      <c r="L40" s="464"/>
    </row>
    <row r="41" spans="2:12" x14ac:dyDescent="0.25">
      <c r="B41" s="464"/>
      <c r="C41" s="464"/>
      <c r="D41" s="212"/>
      <c r="E41" s="464"/>
      <c r="F41" s="464"/>
      <c r="G41" s="464"/>
      <c r="H41" s="464"/>
      <c r="I41" s="464"/>
      <c r="J41" s="464"/>
      <c r="K41" s="464"/>
      <c r="L41" s="464"/>
    </row>
    <row r="42" spans="2:12" x14ac:dyDescent="0.25">
      <c r="B42" s="465"/>
      <c r="C42" s="464"/>
      <c r="D42" s="212"/>
      <c r="E42" s="464"/>
      <c r="F42" s="464"/>
      <c r="G42" s="464"/>
      <c r="H42" s="464"/>
      <c r="I42" s="464"/>
      <c r="J42" s="464"/>
      <c r="K42" s="464"/>
      <c r="L42" s="464"/>
    </row>
    <row r="43" spans="2:12" x14ac:dyDescent="0.25">
      <c r="B43" s="465"/>
      <c r="C43" s="464"/>
      <c r="D43" s="212"/>
      <c r="E43" s="464"/>
      <c r="F43" s="464"/>
      <c r="G43" s="464"/>
      <c r="H43" s="464"/>
      <c r="I43" s="464"/>
      <c r="J43" s="464"/>
      <c r="K43" s="464"/>
      <c r="L43" s="464"/>
    </row>
    <row r="44" spans="2:12" x14ac:dyDescent="0.25">
      <c r="B44" s="464"/>
      <c r="C44" s="464"/>
      <c r="D44" s="212"/>
      <c r="E44" s="464"/>
      <c r="F44" s="464"/>
      <c r="G44" s="464"/>
      <c r="H44" s="464"/>
      <c r="I44" s="464"/>
      <c r="J44" s="464"/>
      <c r="K44" s="464"/>
      <c r="L44" s="464"/>
    </row>
    <row r="45" spans="2:12" x14ac:dyDescent="0.25">
      <c r="B45" s="465"/>
      <c r="C45" s="464"/>
      <c r="D45" s="212"/>
      <c r="E45" s="464"/>
      <c r="F45" s="464"/>
      <c r="G45" s="464"/>
      <c r="H45" s="464"/>
      <c r="I45" s="464"/>
      <c r="J45" s="464"/>
      <c r="K45" s="464"/>
      <c r="L45" s="464"/>
    </row>
    <row r="46" spans="2:12" x14ac:dyDescent="0.25">
      <c r="B46" s="465"/>
      <c r="C46" s="464"/>
      <c r="D46" s="212"/>
      <c r="E46" s="465"/>
      <c r="F46" s="464"/>
      <c r="G46" s="464"/>
    </row>
    <row r="47" spans="2:12" x14ac:dyDescent="0.25">
      <c r="B47" s="464"/>
      <c r="C47" s="464"/>
      <c r="D47" s="212"/>
      <c r="E47" s="464"/>
      <c r="F47" s="464"/>
      <c r="G47" s="464"/>
    </row>
    <row r="48" spans="2:12" x14ac:dyDescent="0.25">
      <c r="B48" s="245"/>
      <c r="C48" s="246"/>
      <c r="D48" s="247"/>
      <c r="E48" s="464"/>
      <c r="F48" s="464"/>
      <c r="G48" s="464"/>
    </row>
  </sheetData>
  <sortState ref="B7:F30">
    <sortCondition descending="1" ref="C7:C30"/>
  </sortState>
  <mergeCells count="5">
    <mergeCell ref="B1:F1"/>
    <mergeCell ref="B3:G3"/>
    <mergeCell ref="B4:G4"/>
    <mergeCell ref="B32:F32"/>
    <mergeCell ref="B33:G34"/>
  </mergeCells>
  <printOptions horizontalCentered="1" verticalCentered="1"/>
  <pageMargins left="0.5" right="0.7" top="0.5" bottom="0.75" header="0.3" footer="0.3"/>
  <pageSetup fitToHeight="0" orientation="landscape" r:id="rId1"/>
  <headerFooter differentFirst="1">
    <firstFooter xml:space="preserve">&amp;C
</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5"/>
  <sheetViews>
    <sheetView topLeftCell="A10" zoomScaleNormal="100" zoomScaleSheetLayoutView="80" workbookViewId="0">
      <selection activeCell="A16" sqref="A16"/>
    </sheetView>
  </sheetViews>
  <sheetFormatPr defaultRowHeight="15" x14ac:dyDescent="0.25"/>
  <cols>
    <col min="1" max="1" width="12.7109375" customWidth="1"/>
    <col min="5" max="5" width="8.28515625" customWidth="1"/>
    <col min="6" max="6" width="13.85546875" customWidth="1"/>
    <col min="10" max="10" width="6.7109375" customWidth="1"/>
    <col min="11" max="11" width="17.28515625" customWidth="1"/>
  </cols>
  <sheetData>
    <row r="4" spans="1:14" ht="23.25" customHeight="1" x14ac:dyDescent="0.25">
      <c r="A4" s="1058" t="s">
        <v>288</v>
      </c>
      <c r="B4" s="1058"/>
      <c r="C4" s="1058"/>
      <c r="D4" s="1058"/>
      <c r="E4" s="1058"/>
      <c r="F4" s="1058"/>
      <c r="G4" s="1058"/>
      <c r="H4" s="1058"/>
      <c r="I4" s="1058"/>
      <c r="J4" s="1058"/>
      <c r="K4" s="1058"/>
      <c r="L4" s="1058"/>
      <c r="M4" s="1058"/>
      <c r="N4" s="1058"/>
    </row>
    <row r="5" spans="1:14" ht="22.5" customHeight="1" x14ac:dyDescent="0.25">
      <c r="A5" s="1058"/>
      <c r="B5" s="1058"/>
      <c r="C5" s="1058"/>
      <c r="D5" s="1058"/>
      <c r="E5" s="1058"/>
      <c r="F5" s="1058"/>
      <c r="G5" s="1058"/>
      <c r="H5" s="1058"/>
      <c r="I5" s="1058"/>
      <c r="J5" s="1058"/>
      <c r="K5" s="1058"/>
      <c r="L5" s="1058"/>
      <c r="M5" s="1058"/>
      <c r="N5" s="1058"/>
    </row>
    <row r="6" spans="1:14" ht="18.75" x14ac:dyDescent="0.25">
      <c r="A6" s="1108" t="s">
        <v>289</v>
      </c>
      <c r="B6" s="1108"/>
      <c r="C6" s="1108"/>
      <c r="D6" s="1108"/>
      <c r="E6" s="1108"/>
      <c r="F6" s="1108"/>
      <c r="G6" s="1108"/>
      <c r="H6" s="1108"/>
      <c r="I6" s="1108"/>
      <c r="J6" s="1108"/>
      <c r="K6" s="1108"/>
      <c r="L6" s="1108"/>
      <c r="M6" s="1108"/>
      <c r="N6" s="1108"/>
    </row>
    <row r="7" spans="1:14" ht="16.5" thickBot="1" x14ac:dyDescent="0.3">
      <c r="A7" s="32"/>
      <c r="B7" s="32"/>
      <c r="C7" s="32"/>
      <c r="D7" s="32"/>
      <c r="E7" s="32"/>
      <c r="F7" s="32"/>
      <c r="G7" s="32"/>
      <c r="H7" s="32"/>
      <c r="I7" s="32"/>
      <c r="J7" s="32"/>
      <c r="K7" s="32"/>
      <c r="L7" s="32"/>
      <c r="M7" s="32"/>
      <c r="N7" s="32"/>
    </row>
    <row r="8" spans="1:14" ht="15.75" thickBot="1" x14ac:dyDescent="0.3">
      <c r="A8" s="76" t="s">
        <v>290</v>
      </c>
      <c r="B8" s="76" t="s">
        <v>149</v>
      </c>
      <c r="C8" s="303" t="s">
        <v>261</v>
      </c>
      <c r="D8" s="77" t="s">
        <v>291</v>
      </c>
      <c r="E8" s="1"/>
      <c r="F8" s="76" t="s">
        <v>290</v>
      </c>
      <c r="G8" s="76" t="s">
        <v>149</v>
      </c>
      <c r="H8" s="303" t="s">
        <v>261</v>
      </c>
      <c r="I8" s="78" t="s">
        <v>291</v>
      </c>
      <c r="J8" s="39"/>
      <c r="K8" s="76" t="s">
        <v>290</v>
      </c>
      <c r="L8" s="76" t="s">
        <v>149</v>
      </c>
      <c r="M8" s="303" t="s">
        <v>261</v>
      </c>
      <c r="N8" s="78" t="s">
        <v>291</v>
      </c>
    </row>
    <row r="9" spans="1:14" x14ac:dyDescent="0.25">
      <c r="A9" s="529" t="s">
        <v>292</v>
      </c>
      <c r="B9" s="1013">
        <v>18</v>
      </c>
      <c r="C9" s="445">
        <f>(B9/$L$31)</f>
        <v>6.5099457504520794E-3</v>
      </c>
      <c r="D9" s="80"/>
      <c r="E9" s="358"/>
      <c r="F9" s="357" t="s">
        <v>293</v>
      </c>
      <c r="G9" s="1011">
        <v>0</v>
      </c>
      <c r="H9" s="445">
        <f>(G9/$L$31)</f>
        <v>0</v>
      </c>
      <c r="I9" s="80"/>
      <c r="J9" s="213"/>
      <c r="K9" s="359" t="s">
        <v>294</v>
      </c>
      <c r="L9" s="472">
        <v>53</v>
      </c>
      <c r="M9" s="445">
        <f>(L9/$L$31)</f>
        <v>1.9168173598553346E-2</v>
      </c>
      <c r="N9" s="472">
        <v>9</v>
      </c>
    </row>
    <row r="10" spans="1:14" x14ac:dyDescent="0.25">
      <c r="A10" s="531" t="s">
        <v>295</v>
      </c>
      <c r="B10" s="1014">
        <v>8</v>
      </c>
      <c r="C10" s="446">
        <f t="shared" ref="C10:C31" si="0">(B10/$L$31)</f>
        <v>2.8933092224231465E-3</v>
      </c>
      <c r="D10" s="469"/>
      <c r="E10" s="358"/>
      <c r="F10" s="360" t="s">
        <v>296</v>
      </c>
      <c r="G10" s="1012">
        <v>0</v>
      </c>
      <c r="H10" s="446">
        <f t="shared" ref="H10:H31" si="1">(G10/$L$31)</f>
        <v>0</v>
      </c>
      <c r="I10" s="469"/>
      <c r="J10" s="213"/>
      <c r="K10" s="361" t="s">
        <v>297</v>
      </c>
      <c r="L10" s="1005">
        <v>7</v>
      </c>
      <c r="M10" s="446">
        <f t="shared" ref="M10:M30" si="2">(L10/$L$31)</f>
        <v>2.5316455696202532E-3</v>
      </c>
      <c r="N10" s="473"/>
    </row>
    <row r="11" spans="1:14" x14ac:dyDescent="0.25">
      <c r="A11" s="528" t="s">
        <v>298</v>
      </c>
      <c r="B11" s="1015">
        <v>0</v>
      </c>
      <c r="C11" s="445">
        <f t="shared" si="0"/>
        <v>0</v>
      </c>
      <c r="D11" s="80"/>
      <c r="E11" s="358"/>
      <c r="F11" s="357" t="s">
        <v>299</v>
      </c>
      <c r="G11" s="1011">
        <v>0</v>
      </c>
      <c r="H11" s="445">
        <f t="shared" si="1"/>
        <v>0</v>
      </c>
      <c r="I11" s="468"/>
      <c r="J11" s="213"/>
      <c r="K11" s="362" t="s">
        <v>300</v>
      </c>
      <c r="L11" s="1006">
        <v>4</v>
      </c>
      <c r="M11" s="445">
        <f t="shared" si="2"/>
        <v>1.4466546112115732E-3</v>
      </c>
      <c r="N11" s="474"/>
    </row>
    <row r="12" spans="1:14" x14ac:dyDescent="0.25">
      <c r="A12" s="531" t="s">
        <v>301</v>
      </c>
      <c r="B12" s="1014">
        <v>0</v>
      </c>
      <c r="C12" s="446">
        <f t="shared" si="0"/>
        <v>0</v>
      </c>
      <c r="D12" s="469"/>
      <c r="E12" s="358"/>
      <c r="F12" s="360" t="s">
        <v>302</v>
      </c>
      <c r="G12" s="1012">
        <v>5</v>
      </c>
      <c r="H12" s="446">
        <f t="shared" si="1"/>
        <v>1.8083182640144665E-3</v>
      </c>
      <c r="I12" s="469"/>
      <c r="J12" s="213"/>
      <c r="K12" s="363" t="s">
        <v>303</v>
      </c>
      <c r="L12" s="1007">
        <v>233</v>
      </c>
      <c r="M12" s="446">
        <f t="shared" si="2"/>
        <v>8.4267631103074142E-2</v>
      </c>
      <c r="N12" s="368">
        <v>5</v>
      </c>
    </row>
    <row r="13" spans="1:14" x14ac:dyDescent="0.25">
      <c r="A13" s="528" t="s">
        <v>304</v>
      </c>
      <c r="B13" s="1015">
        <v>0</v>
      </c>
      <c r="C13" s="445">
        <f t="shared" si="0"/>
        <v>0</v>
      </c>
      <c r="D13" s="80"/>
      <c r="E13" s="358"/>
      <c r="F13" s="357" t="s">
        <v>305</v>
      </c>
      <c r="G13" s="1011">
        <v>0</v>
      </c>
      <c r="H13" s="445">
        <f t="shared" si="1"/>
        <v>0</v>
      </c>
      <c r="I13" s="80"/>
      <c r="J13" s="213"/>
      <c r="K13" s="362" t="s">
        <v>306</v>
      </c>
      <c r="L13" s="1006">
        <v>6</v>
      </c>
      <c r="M13" s="445">
        <f t="shared" si="2"/>
        <v>2.16998191681736E-3</v>
      </c>
      <c r="N13" s="475"/>
    </row>
    <row r="14" spans="1:14" x14ac:dyDescent="0.25">
      <c r="A14" s="531" t="s">
        <v>307</v>
      </c>
      <c r="B14" s="1014">
        <v>109</v>
      </c>
      <c r="C14" s="446">
        <f t="shared" si="0"/>
        <v>3.9421338155515372E-2</v>
      </c>
      <c r="D14" s="368">
        <v>6</v>
      </c>
      <c r="E14" s="358"/>
      <c r="F14" s="360" t="s">
        <v>308</v>
      </c>
      <c r="G14" s="1012">
        <v>0</v>
      </c>
      <c r="H14" s="446">
        <f t="shared" si="1"/>
        <v>0</v>
      </c>
      <c r="I14" s="364"/>
      <c r="J14" s="213"/>
      <c r="K14" s="363" t="s">
        <v>309</v>
      </c>
      <c r="L14" s="1007">
        <v>1</v>
      </c>
      <c r="M14" s="446">
        <f t="shared" si="2"/>
        <v>3.6166365280289331E-4</v>
      </c>
      <c r="N14" s="476"/>
    </row>
    <row r="15" spans="1:14" x14ac:dyDescent="0.25">
      <c r="A15" s="528" t="s">
        <v>310</v>
      </c>
      <c r="B15" s="1015">
        <v>0</v>
      </c>
      <c r="C15" s="445">
        <f t="shared" si="0"/>
        <v>0</v>
      </c>
      <c r="D15" s="80"/>
      <c r="E15" s="358"/>
      <c r="F15" s="362" t="s">
        <v>311</v>
      </c>
      <c r="G15" s="1006">
        <v>0</v>
      </c>
      <c r="H15" s="445">
        <f t="shared" si="1"/>
        <v>0</v>
      </c>
      <c r="I15" s="82"/>
      <c r="J15" s="213"/>
      <c r="K15" s="362" t="s">
        <v>312</v>
      </c>
      <c r="L15" s="1006">
        <v>15</v>
      </c>
      <c r="M15" s="445">
        <f t="shared" si="2"/>
        <v>5.4249547920433997E-3</v>
      </c>
      <c r="N15" s="475"/>
    </row>
    <row r="16" spans="1:14" x14ac:dyDescent="0.25">
      <c r="A16" s="531" t="s">
        <v>313</v>
      </c>
      <c r="B16" s="1014">
        <v>2</v>
      </c>
      <c r="C16" s="446">
        <f t="shared" si="0"/>
        <v>7.2332730560578662E-4</v>
      </c>
      <c r="D16" s="469"/>
      <c r="E16" s="358"/>
      <c r="F16" s="363" t="s">
        <v>314</v>
      </c>
      <c r="G16" s="1007">
        <v>0</v>
      </c>
      <c r="H16" s="446">
        <f t="shared" si="1"/>
        <v>0</v>
      </c>
      <c r="I16" s="126"/>
      <c r="J16" s="213"/>
      <c r="K16" s="363" t="s">
        <v>315</v>
      </c>
      <c r="L16" s="1007">
        <v>3</v>
      </c>
      <c r="M16" s="446">
        <f t="shared" si="2"/>
        <v>1.08499095840868E-3</v>
      </c>
      <c r="N16" s="476"/>
    </row>
    <row r="17" spans="1:14" x14ac:dyDescent="0.25">
      <c r="A17" s="528" t="s">
        <v>316</v>
      </c>
      <c r="B17" s="1015">
        <v>255</v>
      </c>
      <c r="C17" s="445">
        <f t="shared" si="0"/>
        <v>9.2224231464737794E-2</v>
      </c>
      <c r="D17" s="468">
        <v>4</v>
      </c>
      <c r="E17" s="358"/>
      <c r="F17" s="362" t="s">
        <v>317</v>
      </c>
      <c r="G17" s="544">
        <v>0</v>
      </c>
      <c r="H17" s="445">
        <f t="shared" si="1"/>
        <v>0</v>
      </c>
      <c r="I17" s="82"/>
      <c r="J17" s="213"/>
      <c r="K17" s="362" t="s">
        <v>318</v>
      </c>
      <c r="L17" s="1006">
        <v>1</v>
      </c>
      <c r="M17" s="445">
        <f t="shared" si="2"/>
        <v>3.6166365280289331E-4</v>
      </c>
      <c r="N17" s="475"/>
    </row>
    <row r="18" spans="1:14" x14ac:dyDescent="0.25">
      <c r="A18" s="531" t="s">
        <v>319</v>
      </c>
      <c r="B18" s="1014">
        <v>0</v>
      </c>
      <c r="C18" s="446">
        <f t="shared" si="0"/>
        <v>0</v>
      </c>
      <c r="D18" s="469"/>
      <c r="E18" s="358"/>
      <c r="F18" s="363" t="s">
        <v>320</v>
      </c>
      <c r="G18" s="1007">
        <v>0</v>
      </c>
      <c r="H18" s="446">
        <f t="shared" si="1"/>
        <v>0</v>
      </c>
      <c r="I18" s="126"/>
      <c r="J18" s="213"/>
      <c r="K18" s="363" t="s">
        <v>321</v>
      </c>
      <c r="L18" s="1007">
        <v>0</v>
      </c>
      <c r="M18" s="446">
        <f t="shared" si="2"/>
        <v>0</v>
      </c>
      <c r="N18" s="476"/>
    </row>
    <row r="19" spans="1:14" x14ac:dyDescent="0.25">
      <c r="A19" s="528" t="s">
        <v>322</v>
      </c>
      <c r="B19" s="1015">
        <v>0</v>
      </c>
      <c r="C19" s="445">
        <f t="shared" si="0"/>
        <v>0</v>
      </c>
      <c r="D19" s="80"/>
      <c r="E19" s="358"/>
      <c r="F19" s="362" t="s">
        <v>323</v>
      </c>
      <c r="G19" s="1006">
        <v>44</v>
      </c>
      <c r="H19" s="445">
        <f t="shared" si="1"/>
        <v>1.5913200723327307E-2</v>
      </c>
      <c r="I19" s="83"/>
      <c r="J19" s="213"/>
      <c r="K19" s="362" t="s">
        <v>324</v>
      </c>
      <c r="L19" s="1006">
        <v>4</v>
      </c>
      <c r="M19" s="445">
        <f t="shared" si="2"/>
        <v>1.4466546112115732E-3</v>
      </c>
      <c r="N19" s="475"/>
    </row>
    <row r="20" spans="1:14" x14ac:dyDescent="0.25">
      <c r="A20" s="531" t="s">
        <v>325</v>
      </c>
      <c r="B20" s="1014">
        <v>0</v>
      </c>
      <c r="C20" s="446">
        <f t="shared" si="0"/>
        <v>0</v>
      </c>
      <c r="D20" s="471"/>
      <c r="E20" s="358"/>
      <c r="F20" s="363" t="s">
        <v>326</v>
      </c>
      <c r="G20" s="1007">
        <v>88</v>
      </c>
      <c r="H20" s="446">
        <f t="shared" si="1"/>
        <v>3.1826401446654613E-2</v>
      </c>
      <c r="I20" s="368">
        <v>7</v>
      </c>
      <c r="J20" s="213"/>
      <c r="K20" s="363" t="s">
        <v>327</v>
      </c>
      <c r="L20" s="1007">
        <v>2</v>
      </c>
      <c r="M20" s="446">
        <f t="shared" si="2"/>
        <v>7.2332730560578662E-4</v>
      </c>
      <c r="N20" s="476"/>
    </row>
    <row r="21" spans="1:14" x14ac:dyDescent="0.25">
      <c r="A21" s="528" t="s">
        <v>328</v>
      </c>
      <c r="B21" s="1015">
        <v>6</v>
      </c>
      <c r="C21" s="445">
        <f t="shared" si="0"/>
        <v>2.16998191681736E-3</v>
      </c>
      <c r="D21" s="80"/>
      <c r="E21" s="358"/>
      <c r="F21" s="362" t="s">
        <v>329</v>
      </c>
      <c r="G21" s="1006">
        <v>0</v>
      </c>
      <c r="H21" s="445">
        <f t="shared" si="1"/>
        <v>0</v>
      </c>
      <c r="I21" s="83"/>
      <c r="J21" s="213"/>
      <c r="K21" s="362" t="s">
        <v>330</v>
      </c>
      <c r="L21" s="1006">
        <v>5</v>
      </c>
      <c r="M21" s="445">
        <f t="shared" si="2"/>
        <v>1.8083182640144665E-3</v>
      </c>
      <c r="N21" s="475"/>
    </row>
    <row r="22" spans="1:14" x14ac:dyDescent="0.25">
      <c r="A22" s="531" t="s">
        <v>331</v>
      </c>
      <c r="B22" s="1014">
        <v>1</v>
      </c>
      <c r="C22" s="446">
        <f t="shared" si="0"/>
        <v>3.6166365280289331E-4</v>
      </c>
      <c r="D22" s="469"/>
      <c r="E22" s="358"/>
      <c r="F22" s="363" t="s">
        <v>332</v>
      </c>
      <c r="G22" s="1007">
        <v>25</v>
      </c>
      <c r="H22" s="446">
        <f t="shared" si="1"/>
        <v>9.0415913200723331E-3</v>
      </c>
      <c r="I22" s="368"/>
      <c r="J22" s="213"/>
      <c r="K22" s="363" t="s">
        <v>333</v>
      </c>
      <c r="L22" s="1007">
        <v>0</v>
      </c>
      <c r="M22" s="446">
        <f t="shared" si="2"/>
        <v>0</v>
      </c>
      <c r="N22" s="476"/>
    </row>
    <row r="23" spans="1:14" x14ac:dyDescent="0.25">
      <c r="A23" s="528" t="s">
        <v>334</v>
      </c>
      <c r="B23" s="1015">
        <v>466</v>
      </c>
      <c r="C23" s="445">
        <f t="shared" si="0"/>
        <v>0.16853526220614828</v>
      </c>
      <c r="D23" s="468">
        <v>1</v>
      </c>
      <c r="E23" s="358"/>
      <c r="F23" s="362" t="s">
        <v>335</v>
      </c>
      <c r="G23" s="544">
        <v>68</v>
      </c>
      <c r="H23" s="445">
        <f t="shared" si="1"/>
        <v>2.4593128390596745E-2</v>
      </c>
      <c r="I23" s="83">
        <v>8</v>
      </c>
      <c r="J23" s="213"/>
      <c r="K23" s="362" t="s">
        <v>336</v>
      </c>
      <c r="L23" s="1006">
        <v>0</v>
      </c>
      <c r="M23" s="445">
        <f t="shared" si="2"/>
        <v>0</v>
      </c>
      <c r="N23" s="475"/>
    </row>
    <row r="24" spans="1:14" x14ac:dyDescent="0.25">
      <c r="A24" s="531" t="s">
        <v>337</v>
      </c>
      <c r="B24" s="1014">
        <v>0</v>
      </c>
      <c r="C24" s="446">
        <f t="shared" si="0"/>
        <v>0</v>
      </c>
      <c r="D24" s="469"/>
      <c r="E24" s="358"/>
      <c r="F24" s="363" t="s">
        <v>338</v>
      </c>
      <c r="G24" s="1007">
        <v>33</v>
      </c>
      <c r="H24" s="446">
        <f t="shared" si="1"/>
        <v>1.1934900542495479E-2</v>
      </c>
      <c r="I24" s="368"/>
      <c r="J24" s="213"/>
      <c r="K24" s="363" t="s">
        <v>339</v>
      </c>
      <c r="L24" s="546">
        <v>0</v>
      </c>
      <c r="M24" s="446">
        <f t="shared" si="2"/>
        <v>0</v>
      </c>
      <c r="N24" s="476"/>
    </row>
    <row r="25" spans="1:14" x14ac:dyDescent="0.25">
      <c r="A25" s="528" t="s">
        <v>340</v>
      </c>
      <c r="B25" s="1015">
        <v>0</v>
      </c>
      <c r="C25" s="445">
        <f t="shared" si="0"/>
        <v>0</v>
      </c>
      <c r="D25" s="80"/>
      <c r="E25" s="358"/>
      <c r="F25" s="362" t="s">
        <v>341</v>
      </c>
      <c r="G25" s="1006">
        <v>1</v>
      </c>
      <c r="H25" s="445">
        <f t="shared" si="1"/>
        <v>3.6166365280289331E-4</v>
      </c>
      <c r="I25" s="83"/>
      <c r="J25" s="213"/>
      <c r="K25" s="362" t="s">
        <v>342</v>
      </c>
      <c r="L25" s="1006">
        <v>7</v>
      </c>
      <c r="M25" s="445">
        <f t="shared" si="2"/>
        <v>2.5316455696202532E-3</v>
      </c>
      <c r="N25" s="475"/>
    </row>
    <row r="26" spans="1:14" x14ac:dyDescent="0.25">
      <c r="A26" s="531" t="s">
        <v>343</v>
      </c>
      <c r="B26" s="1014">
        <v>2</v>
      </c>
      <c r="C26" s="446">
        <f t="shared" si="0"/>
        <v>7.2332730560578662E-4</v>
      </c>
      <c r="D26" s="469"/>
      <c r="E26" s="358"/>
      <c r="F26" s="363" t="s">
        <v>344</v>
      </c>
      <c r="G26" s="1007">
        <v>0</v>
      </c>
      <c r="H26" s="446">
        <f t="shared" si="1"/>
        <v>0</v>
      </c>
      <c r="I26" s="368"/>
      <c r="J26" s="213"/>
      <c r="K26" s="363" t="s">
        <v>345</v>
      </c>
      <c r="L26" s="1007">
        <v>0</v>
      </c>
      <c r="M26" s="446">
        <f t="shared" si="2"/>
        <v>0</v>
      </c>
      <c r="N26" s="476"/>
    </row>
    <row r="27" spans="1:14" x14ac:dyDescent="0.25">
      <c r="A27" s="528" t="s">
        <v>346</v>
      </c>
      <c r="B27" s="1015">
        <v>2</v>
      </c>
      <c r="C27" s="445">
        <f t="shared" si="0"/>
        <v>7.2332730560578662E-4</v>
      </c>
      <c r="D27" s="80"/>
      <c r="E27" s="358"/>
      <c r="F27" s="362" t="s">
        <v>347</v>
      </c>
      <c r="G27" s="1006">
        <v>0</v>
      </c>
      <c r="H27" s="445">
        <f t="shared" si="1"/>
        <v>0</v>
      </c>
      <c r="I27" s="83"/>
      <c r="J27" s="213"/>
      <c r="K27" s="362" t="s">
        <v>348</v>
      </c>
      <c r="L27" s="1006">
        <v>6</v>
      </c>
      <c r="M27" s="445">
        <f t="shared" si="2"/>
        <v>2.16998191681736E-3</v>
      </c>
      <c r="N27" s="475"/>
    </row>
    <row r="28" spans="1:14" x14ac:dyDescent="0.25">
      <c r="A28" s="531" t="s">
        <v>349</v>
      </c>
      <c r="B28" s="1014">
        <v>0</v>
      </c>
      <c r="C28" s="446">
        <f t="shared" si="0"/>
        <v>0</v>
      </c>
      <c r="D28" s="469"/>
      <c r="E28" s="358"/>
      <c r="F28" s="363" t="s">
        <v>350</v>
      </c>
      <c r="G28" s="1007">
        <v>0</v>
      </c>
      <c r="H28" s="446">
        <f t="shared" si="1"/>
        <v>0</v>
      </c>
      <c r="I28" s="368"/>
      <c r="J28" s="213"/>
      <c r="K28" s="366" t="s">
        <v>351</v>
      </c>
      <c r="L28" s="1005">
        <v>44</v>
      </c>
      <c r="M28" s="446">
        <f t="shared" si="2"/>
        <v>1.5913200723327307E-2</v>
      </c>
      <c r="N28" s="477"/>
    </row>
    <row r="29" spans="1:14" x14ac:dyDescent="0.25">
      <c r="A29" s="528" t="s">
        <v>352</v>
      </c>
      <c r="B29" s="1015">
        <v>41</v>
      </c>
      <c r="C29" s="445">
        <f t="shared" si="0"/>
        <v>1.4828209764918625E-2</v>
      </c>
      <c r="D29" s="468"/>
      <c r="E29" s="358"/>
      <c r="F29" s="362" t="s">
        <v>353</v>
      </c>
      <c r="G29" s="1006">
        <v>25</v>
      </c>
      <c r="H29" s="445">
        <f t="shared" si="1"/>
        <v>9.0415913200723331E-3</v>
      </c>
      <c r="I29" s="83"/>
      <c r="J29" s="213"/>
      <c r="K29" s="367" t="s">
        <v>354</v>
      </c>
      <c r="L29" s="1008">
        <v>356</v>
      </c>
      <c r="M29" s="445">
        <f t="shared" si="2"/>
        <v>0.12875226039783003</v>
      </c>
      <c r="N29" s="478"/>
    </row>
    <row r="30" spans="1:14" ht="15.75" thickBot="1" x14ac:dyDescent="0.3">
      <c r="A30" s="531" t="s">
        <v>355</v>
      </c>
      <c r="B30" s="1014">
        <v>50</v>
      </c>
      <c r="C30" s="446">
        <f t="shared" si="0"/>
        <v>1.8083182640144666E-2</v>
      </c>
      <c r="D30" s="470">
        <v>10</v>
      </c>
      <c r="E30" s="358"/>
      <c r="F30" s="363" t="s">
        <v>356</v>
      </c>
      <c r="G30" s="1007">
        <v>409</v>
      </c>
      <c r="H30" s="446">
        <f t="shared" si="1"/>
        <v>0.14792043399638335</v>
      </c>
      <c r="I30" s="368">
        <v>2</v>
      </c>
      <c r="J30" s="213"/>
      <c r="K30" s="366" t="s">
        <v>357</v>
      </c>
      <c r="L30" s="1009">
        <v>2</v>
      </c>
      <c r="M30" s="446">
        <f t="shared" si="2"/>
        <v>7.2332730560578662E-4</v>
      </c>
      <c r="N30" s="479"/>
    </row>
    <row r="31" spans="1:14" ht="15.75" thickBot="1" x14ac:dyDescent="0.3">
      <c r="A31" s="528" t="s">
        <v>358</v>
      </c>
      <c r="B31" s="1015">
        <v>358</v>
      </c>
      <c r="C31" s="445">
        <f t="shared" si="0"/>
        <v>0.12947558770343581</v>
      </c>
      <c r="D31" s="468">
        <v>3</v>
      </c>
      <c r="E31" s="358"/>
      <c r="F31" s="362" t="s">
        <v>359</v>
      </c>
      <c r="G31" s="1006">
        <v>0</v>
      </c>
      <c r="H31" s="445">
        <f t="shared" si="1"/>
        <v>0</v>
      </c>
      <c r="I31" s="83"/>
      <c r="J31" s="213"/>
      <c r="K31" s="369" t="s">
        <v>149</v>
      </c>
      <c r="L31" s="1010">
        <f>SUM(B9:B31,G9:G31,L9:L30)</f>
        <v>2765</v>
      </c>
      <c r="M31" s="467">
        <f>SUM(M9:M30,H9:H31,C9:C31)</f>
        <v>0.99999999999999989</v>
      </c>
      <c r="N31" s="331"/>
    </row>
    <row r="32" spans="1:14" x14ac:dyDescent="0.25">
      <c r="A32" s="528"/>
      <c r="B32" s="532"/>
      <c r="C32" s="115"/>
      <c r="D32" s="991"/>
      <c r="E32" s="991"/>
      <c r="F32" s="991"/>
      <c r="G32" s="991"/>
      <c r="H32" s="115"/>
      <c r="I32" s="991"/>
      <c r="J32" s="991"/>
      <c r="K32" s="370"/>
      <c r="L32" s="10"/>
      <c r="M32" s="10"/>
      <c r="N32" s="5"/>
    </row>
    <row r="33" spans="1:13" x14ac:dyDescent="0.25">
      <c r="A33" s="1112" t="s">
        <v>360</v>
      </c>
      <c r="B33" s="1112"/>
      <c r="C33" s="1112"/>
      <c r="D33" s="1112"/>
      <c r="E33" s="991"/>
      <c r="F33" s="991"/>
      <c r="G33" s="991"/>
      <c r="H33" s="991"/>
      <c r="I33" s="991"/>
      <c r="J33" s="991"/>
      <c r="K33" s="991"/>
      <c r="L33" s="991"/>
      <c r="M33" s="991"/>
    </row>
    <row r="34" spans="1:13" ht="15" customHeight="1" x14ac:dyDescent="0.25">
      <c r="A34" s="1091" t="s">
        <v>166</v>
      </c>
      <c r="B34" s="1091"/>
      <c r="C34" s="1091"/>
      <c r="D34" s="1091"/>
      <c r="E34" s="1091"/>
      <c r="F34" s="1091"/>
      <c r="G34" s="1091"/>
      <c r="H34" s="1091"/>
      <c r="I34" s="1091"/>
      <c r="J34" s="1091"/>
      <c r="K34" s="1091"/>
      <c r="L34" s="991"/>
      <c r="M34" s="991"/>
    </row>
    <row r="35" spans="1:13" x14ac:dyDescent="0.25">
      <c r="A35" s="991"/>
      <c r="B35" s="991"/>
      <c r="C35" s="991"/>
      <c r="D35" s="991"/>
      <c r="E35" s="991"/>
      <c r="F35" s="991"/>
      <c r="G35" s="991"/>
      <c r="H35" s="991"/>
      <c r="I35" s="991"/>
      <c r="J35" s="991"/>
      <c r="K35" s="991"/>
      <c r="L35" s="991"/>
      <c r="M35" s="464"/>
    </row>
  </sheetData>
  <mergeCells count="4">
    <mergeCell ref="A6:N6"/>
    <mergeCell ref="A33:D33"/>
    <mergeCell ref="A4:N5"/>
    <mergeCell ref="A34:K34"/>
  </mergeCells>
  <printOptions horizontalCentered="1" verticalCentered="1"/>
  <pageMargins left="0.5" right="0.7" top="0.5" bottom="0.75" header="0.3" footer="0.3"/>
  <pageSetup scale="88" fitToHeight="0" orientation="landscape" r:id="rId1"/>
  <headerFooter differentFirst="1">
    <firstFooter xml:space="preserve">&amp;C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A13" sqref="A13:M15"/>
    </sheetView>
  </sheetViews>
  <sheetFormatPr defaultRowHeight="15" x14ac:dyDescent="0.25"/>
  <sheetData>
    <row r="1" spans="1:13" ht="21" x14ac:dyDescent="0.25">
      <c r="A1" s="1058" t="s">
        <v>2</v>
      </c>
      <c r="B1" s="1058"/>
      <c r="C1" s="1058"/>
      <c r="D1" s="1058"/>
      <c r="E1" s="1058"/>
      <c r="F1" s="1058"/>
      <c r="G1" s="1058"/>
      <c r="H1" s="1058"/>
      <c r="I1" s="1058"/>
      <c r="J1" s="1058"/>
      <c r="K1" s="1058"/>
      <c r="L1" s="1058"/>
      <c r="M1" s="1058"/>
    </row>
    <row r="2" spans="1:13" ht="21" x14ac:dyDescent="0.25">
      <c r="A2" s="1058" t="s">
        <v>3</v>
      </c>
      <c r="B2" s="1058"/>
      <c r="C2" s="1058"/>
      <c r="D2" s="1058"/>
      <c r="E2" s="1058"/>
      <c r="F2" s="1058"/>
      <c r="G2" s="1058"/>
      <c r="H2" s="1058"/>
      <c r="I2" s="1058"/>
      <c r="J2" s="1058"/>
      <c r="K2" s="1058"/>
      <c r="L2" s="1058"/>
      <c r="M2" s="1058"/>
    </row>
    <row r="3" spans="1:13" ht="21" x14ac:dyDescent="0.35">
      <c r="A3" s="14"/>
      <c r="B3" s="47"/>
      <c r="C3" s="47"/>
      <c r="D3" s="47"/>
      <c r="E3" s="47"/>
      <c r="F3" s="47"/>
      <c r="G3" s="47"/>
      <c r="H3" s="47"/>
      <c r="I3" s="47"/>
      <c r="J3" s="47"/>
      <c r="K3" s="47"/>
      <c r="L3" s="47"/>
      <c r="M3" s="47"/>
    </row>
    <row r="4" spans="1:13" x14ac:dyDescent="0.25">
      <c r="A4" s="3"/>
      <c r="B4" s="991"/>
      <c r="C4" s="991"/>
      <c r="D4" s="991"/>
      <c r="E4" s="991"/>
      <c r="F4" s="991"/>
      <c r="G4" s="991"/>
      <c r="H4" s="991"/>
      <c r="I4" s="991"/>
      <c r="J4" s="991"/>
      <c r="K4" s="991"/>
      <c r="L4" s="991"/>
      <c r="M4" s="991"/>
    </row>
    <row r="5" spans="1:13" ht="15.75" x14ac:dyDescent="0.25">
      <c r="A5" s="46" t="s">
        <v>4</v>
      </c>
      <c r="B5" s="38"/>
      <c r="C5" s="38"/>
      <c r="D5" s="991"/>
      <c r="E5" s="991"/>
      <c r="F5" s="991"/>
      <c r="G5" s="991"/>
      <c r="H5" s="991"/>
      <c r="I5" s="991"/>
      <c r="J5" s="991"/>
      <c r="K5" s="991"/>
      <c r="L5" s="991"/>
      <c r="M5" s="991"/>
    </row>
    <row r="6" spans="1:13" ht="15.75" x14ac:dyDescent="0.25">
      <c r="A6" s="46" t="s">
        <v>5</v>
      </c>
      <c r="B6" s="38"/>
      <c r="C6" s="38"/>
      <c r="D6" s="991"/>
      <c r="E6" s="991"/>
      <c r="F6" s="991"/>
      <c r="G6" s="991"/>
      <c r="H6" s="991"/>
      <c r="I6" s="991"/>
      <c r="J6" s="991"/>
      <c r="K6" s="991"/>
      <c r="L6" s="991"/>
      <c r="M6" s="991"/>
    </row>
    <row r="7" spans="1:13" ht="15.75" x14ac:dyDescent="0.25">
      <c r="A7" s="46" t="s">
        <v>6</v>
      </c>
      <c r="B7" s="38"/>
      <c r="C7" s="38"/>
      <c r="D7" s="991"/>
      <c r="E7" s="991"/>
      <c r="F7" s="991"/>
      <c r="G7" s="991"/>
      <c r="H7" s="991"/>
      <c r="I7" s="991"/>
      <c r="J7" s="991"/>
      <c r="K7" s="991"/>
      <c r="L7" s="991"/>
      <c r="M7" s="991"/>
    </row>
    <row r="8" spans="1:13" ht="15.75" x14ac:dyDescent="0.25">
      <c r="A8" s="49"/>
      <c r="B8" s="38"/>
      <c r="C8" s="38"/>
      <c r="D8" s="991"/>
      <c r="E8" s="991"/>
      <c r="F8" s="991"/>
      <c r="G8" s="991"/>
      <c r="H8" s="991"/>
      <c r="I8" s="991"/>
      <c r="J8" s="991"/>
      <c r="K8" s="991"/>
      <c r="L8" s="991"/>
      <c r="M8" s="991"/>
    </row>
    <row r="9" spans="1:13" ht="15.75" x14ac:dyDescent="0.25">
      <c r="A9" s="46" t="s">
        <v>7</v>
      </c>
      <c r="B9" s="38"/>
      <c r="C9" s="38"/>
      <c r="D9" s="39"/>
      <c r="E9" s="39"/>
      <c r="F9" s="991"/>
      <c r="G9" s="991"/>
      <c r="H9" s="991"/>
      <c r="I9" s="991"/>
      <c r="J9" s="991"/>
      <c r="K9" s="991"/>
      <c r="L9" s="991"/>
      <c r="M9" s="991"/>
    </row>
    <row r="10" spans="1:13" ht="21" x14ac:dyDescent="0.25">
      <c r="A10" s="43"/>
      <c r="B10" s="39"/>
      <c r="C10" s="39"/>
      <c r="D10" s="39"/>
      <c r="E10" s="39"/>
      <c r="F10" s="991"/>
      <c r="G10" s="991"/>
      <c r="H10" s="991"/>
      <c r="I10" s="991"/>
      <c r="J10" s="991"/>
      <c r="K10" s="991"/>
      <c r="L10" s="991"/>
      <c r="M10" s="991"/>
    </row>
    <row r="11" spans="1:13" ht="21" x14ac:dyDescent="0.25">
      <c r="A11" s="44" t="s">
        <v>8</v>
      </c>
      <c r="B11" s="39"/>
      <c r="C11" s="39"/>
      <c r="D11" s="39"/>
      <c r="E11" s="39"/>
      <c r="F11" s="991"/>
      <c r="G11" s="991"/>
      <c r="H11" s="991"/>
      <c r="I11" s="991"/>
      <c r="J11" s="991"/>
      <c r="K11" s="991"/>
      <c r="L11" s="991"/>
      <c r="M11" s="991"/>
    </row>
    <row r="12" spans="1:13" ht="18.75" x14ac:dyDescent="0.25">
      <c r="A12" s="8"/>
      <c r="B12" s="991"/>
      <c r="C12" s="991"/>
      <c r="D12" s="991"/>
      <c r="E12" s="991"/>
      <c r="F12" s="991"/>
      <c r="G12" s="991"/>
      <c r="H12" s="991"/>
      <c r="I12" s="991"/>
      <c r="J12" s="991"/>
      <c r="K12" s="991"/>
      <c r="L12" s="991"/>
      <c r="M12" s="991"/>
    </row>
    <row r="13" spans="1:13" x14ac:dyDescent="0.25">
      <c r="A13" s="1056" t="s">
        <v>9</v>
      </c>
      <c r="B13" s="1056"/>
      <c r="C13" s="1056"/>
      <c r="D13" s="1056"/>
      <c r="E13" s="1056"/>
      <c r="F13" s="1056"/>
      <c r="G13" s="1056"/>
      <c r="H13" s="1056"/>
      <c r="I13" s="1056"/>
      <c r="J13" s="1056"/>
      <c r="K13" s="1056"/>
      <c r="L13" s="1056"/>
      <c r="M13" s="1056"/>
    </row>
    <row r="14" spans="1:13" x14ac:dyDescent="0.25">
      <c r="A14" s="1056"/>
      <c r="B14" s="1056"/>
      <c r="C14" s="1056"/>
      <c r="D14" s="1056"/>
      <c r="E14" s="1056"/>
      <c r="F14" s="1056"/>
      <c r="G14" s="1056"/>
      <c r="H14" s="1056"/>
      <c r="I14" s="1056"/>
      <c r="J14" s="1056"/>
      <c r="K14" s="1056"/>
      <c r="L14" s="1056"/>
      <c r="M14" s="1056"/>
    </row>
    <row r="15" spans="1:13" ht="33.75" customHeight="1" x14ac:dyDescent="0.25">
      <c r="A15" s="1056"/>
      <c r="B15" s="1056"/>
      <c r="C15" s="1056"/>
      <c r="D15" s="1056"/>
      <c r="E15" s="1056"/>
      <c r="F15" s="1056"/>
      <c r="G15" s="1056"/>
      <c r="H15" s="1056"/>
      <c r="I15" s="1056"/>
      <c r="J15" s="1056"/>
      <c r="K15" s="1056"/>
      <c r="L15" s="1056"/>
      <c r="M15" s="1056"/>
    </row>
    <row r="16" spans="1:13" ht="15.75" x14ac:dyDescent="0.25">
      <c r="A16" s="1016"/>
      <c r="B16" s="1016"/>
      <c r="C16" s="1016"/>
      <c r="D16" s="1016"/>
      <c r="E16" s="1016"/>
      <c r="F16" s="1016"/>
      <c r="G16" s="1016"/>
      <c r="H16" s="1016"/>
      <c r="I16" s="1016"/>
      <c r="J16" s="1016"/>
      <c r="K16" s="1016"/>
      <c r="L16" s="1016"/>
      <c r="M16" s="1016"/>
    </row>
    <row r="17" spans="1:13" ht="15.75" x14ac:dyDescent="0.25">
      <c r="A17" s="1016"/>
      <c r="B17" s="1016"/>
      <c r="C17" s="1016"/>
      <c r="D17" s="1016"/>
      <c r="E17" s="1016"/>
      <c r="F17" s="1016"/>
      <c r="G17" s="1016"/>
      <c r="H17" s="1016"/>
      <c r="I17" s="1016"/>
      <c r="J17" s="1016"/>
      <c r="K17" s="1016"/>
      <c r="L17" s="1016"/>
      <c r="M17" s="1016"/>
    </row>
    <row r="18" spans="1:13" x14ac:dyDescent="0.25">
      <c r="A18" s="1056" t="s">
        <v>10</v>
      </c>
      <c r="B18" s="1056"/>
      <c r="C18" s="1056"/>
      <c r="D18" s="1056"/>
      <c r="E18" s="1056"/>
      <c r="F18" s="1056"/>
      <c r="G18" s="1056"/>
      <c r="H18" s="1056"/>
      <c r="I18" s="1056"/>
      <c r="J18" s="1056"/>
      <c r="K18" s="1056"/>
      <c r="L18" s="1056"/>
      <c r="M18" s="1056"/>
    </row>
    <row r="19" spans="1:13" ht="35.25" customHeight="1" x14ac:dyDescent="0.25">
      <c r="A19" s="1056"/>
      <c r="B19" s="1056"/>
      <c r="C19" s="1056"/>
      <c r="D19" s="1056"/>
      <c r="E19" s="1056"/>
      <c r="F19" s="1056"/>
      <c r="G19" s="1056"/>
      <c r="H19" s="1056"/>
      <c r="I19" s="1056"/>
      <c r="J19" s="1056"/>
      <c r="K19" s="1056"/>
      <c r="L19" s="1056"/>
      <c r="M19" s="1056"/>
    </row>
    <row r="20" spans="1:13" ht="15.75" x14ac:dyDescent="0.25">
      <c r="A20" s="1016"/>
      <c r="B20" s="1016"/>
      <c r="C20" s="1016"/>
      <c r="D20" s="1016"/>
      <c r="E20" s="1016"/>
      <c r="F20" s="1016"/>
      <c r="G20" s="1016"/>
      <c r="H20" s="1016"/>
      <c r="I20" s="1016"/>
      <c r="J20" s="1016"/>
      <c r="K20" s="1016"/>
      <c r="L20" s="1016"/>
      <c r="M20" s="1016"/>
    </row>
    <row r="21" spans="1:13" ht="15.75" x14ac:dyDescent="0.25">
      <c r="A21" s="1016"/>
      <c r="B21" s="1016"/>
      <c r="C21" s="1016"/>
      <c r="D21" s="1016"/>
      <c r="E21" s="1016"/>
      <c r="F21" s="1016"/>
      <c r="G21" s="1016"/>
      <c r="H21" s="1016"/>
      <c r="I21" s="1016"/>
      <c r="J21" s="1016"/>
      <c r="K21" s="1016"/>
      <c r="L21" s="1016"/>
      <c r="M21" s="1016"/>
    </row>
    <row r="22" spans="1:13" x14ac:dyDescent="0.25">
      <c r="A22" s="1057" t="s">
        <v>11</v>
      </c>
      <c r="B22" s="1057"/>
      <c r="C22" s="1057"/>
      <c r="D22" s="1057"/>
      <c r="E22" s="1057"/>
      <c r="F22" s="1057"/>
      <c r="G22" s="1057"/>
      <c r="H22" s="1057"/>
      <c r="I22" s="1057"/>
      <c r="J22" s="1057"/>
      <c r="K22" s="1057"/>
      <c r="L22" s="1057"/>
      <c r="M22" s="1057"/>
    </row>
    <row r="23" spans="1:13" ht="18.75" customHeight="1" x14ac:dyDescent="0.25">
      <c r="A23" s="1057"/>
      <c r="B23" s="1057"/>
      <c r="C23" s="1057"/>
      <c r="D23" s="1057"/>
      <c r="E23" s="1057"/>
      <c r="F23" s="1057"/>
      <c r="G23" s="1057"/>
      <c r="H23" s="1057"/>
      <c r="I23" s="1057"/>
      <c r="J23" s="1057"/>
      <c r="K23" s="1057"/>
      <c r="L23" s="1057"/>
      <c r="M23" s="1057"/>
    </row>
    <row r="24" spans="1:13" ht="15.75" x14ac:dyDescent="0.25">
      <c r="A24" s="50"/>
      <c r="B24" s="50"/>
      <c r="C24" s="50"/>
      <c r="D24" s="50"/>
      <c r="E24" s="50"/>
      <c r="F24" s="50"/>
      <c r="G24" s="50"/>
      <c r="H24" s="50"/>
      <c r="I24" s="50"/>
      <c r="J24" s="50"/>
      <c r="K24" s="50"/>
      <c r="L24" s="50"/>
      <c r="M24" s="50"/>
    </row>
    <row r="25" spans="1:13" ht="15.75" x14ac:dyDescent="0.25">
      <c r="A25" s="50"/>
      <c r="B25" s="50"/>
      <c r="C25" s="50"/>
      <c r="D25" s="50"/>
      <c r="E25" s="50"/>
      <c r="F25" s="50"/>
      <c r="G25" s="50"/>
      <c r="H25" s="50"/>
      <c r="I25" s="50"/>
      <c r="J25" s="50"/>
      <c r="K25" s="50"/>
      <c r="L25" s="50"/>
      <c r="M25" s="50"/>
    </row>
    <row r="26" spans="1:13" ht="15.75" x14ac:dyDescent="0.25">
      <c r="A26" s="49" t="s">
        <v>12</v>
      </c>
      <c r="B26" s="38"/>
      <c r="C26" s="38"/>
      <c r="D26" s="38"/>
      <c r="E26" s="38"/>
      <c r="F26" s="38"/>
      <c r="G26" s="38"/>
      <c r="H26" s="38"/>
      <c r="I26" s="38"/>
      <c r="J26" s="38"/>
      <c r="K26" s="38"/>
      <c r="L26" s="38"/>
      <c r="M26" s="38"/>
    </row>
  </sheetData>
  <mergeCells count="5">
    <mergeCell ref="A18:M19"/>
    <mergeCell ref="A13:M15"/>
    <mergeCell ref="A22:M23"/>
    <mergeCell ref="A1:M1"/>
    <mergeCell ref="A2:M2"/>
  </mergeCells>
  <hyperlinks>
    <hyperlink ref="A22" r:id="rId1" display="mailto:ninamdar@wcupa.edu"/>
  </hyperlinks>
  <printOptions horizontalCentered="1" verticalCentered="1"/>
  <pageMargins left="0.5" right="0.7" top="0.5" bottom="0.75" header="0.3" footer="0.3"/>
  <pageSetup orientation="landscape" r:id="rId2"/>
  <headerFooter differentFirst="1">
    <firstFooter xml:space="preserve">&amp;C
</firstFooter>
  </headerFooter>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39"/>
  <sheetViews>
    <sheetView topLeftCell="A4" zoomScaleNormal="100" zoomScaleSheetLayoutView="90" workbookViewId="0">
      <selection activeCell="A35" sqref="A35"/>
    </sheetView>
  </sheetViews>
  <sheetFormatPr defaultRowHeight="15" x14ac:dyDescent="0.25"/>
  <cols>
    <col min="1" max="1" width="22.28515625" customWidth="1"/>
    <col min="2" max="2" width="9.28515625" bestFit="1" customWidth="1"/>
    <col min="3" max="3" width="11.140625" bestFit="1" customWidth="1"/>
    <col min="4" max="4" width="9.28515625" bestFit="1" customWidth="1"/>
    <col min="6" max="6" width="18" customWidth="1"/>
    <col min="7" max="7" width="9.28515625" bestFit="1" customWidth="1"/>
    <col min="8" max="8" width="15.5703125" bestFit="1" customWidth="1"/>
    <col min="9" max="9" width="9.28515625" bestFit="1" customWidth="1"/>
  </cols>
  <sheetData>
    <row r="4" spans="1:11" ht="18" customHeight="1" x14ac:dyDescent="0.25">
      <c r="A4" s="1058" t="s">
        <v>361</v>
      </c>
      <c r="B4" s="1058"/>
      <c r="C4" s="1058"/>
      <c r="D4" s="1058"/>
      <c r="E4" s="1058"/>
      <c r="F4" s="1058"/>
      <c r="G4" s="1058"/>
      <c r="H4" s="1058"/>
      <c r="I4" s="1058"/>
      <c r="J4" s="991"/>
      <c r="K4" s="991"/>
    </row>
    <row r="5" spans="1:11" ht="14.25" customHeight="1" x14ac:dyDescent="0.25">
      <c r="A5" s="1058"/>
      <c r="B5" s="1058"/>
      <c r="C5" s="1058"/>
      <c r="D5" s="1058"/>
      <c r="E5" s="1058"/>
      <c r="F5" s="1058"/>
      <c r="G5" s="1058"/>
      <c r="H5" s="1058"/>
      <c r="I5" s="1058"/>
      <c r="J5" s="991"/>
      <c r="K5" s="991"/>
    </row>
    <row r="6" spans="1:11" ht="18.75" x14ac:dyDescent="0.25">
      <c r="A6" s="1108" t="s">
        <v>362</v>
      </c>
      <c r="B6" s="1108"/>
      <c r="C6" s="1108"/>
      <c r="D6" s="1108"/>
      <c r="E6" s="1108"/>
      <c r="F6" s="1108"/>
      <c r="G6" s="1108"/>
      <c r="H6" s="1108"/>
      <c r="I6" s="1108"/>
      <c r="J6" s="991"/>
      <c r="K6" s="991"/>
    </row>
    <row r="7" spans="1:11" ht="15" customHeight="1" thickBot="1" x14ac:dyDescent="0.3">
      <c r="A7" s="30"/>
      <c r="B7" s="30"/>
      <c r="C7" s="30"/>
      <c r="D7" s="30"/>
      <c r="E7" s="30"/>
      <c r="F7" s="30"/>
      <c r="G7" s="30"/>
      <c r="H7" s="30"/>
      <c r="I7" s="30"/>
      <c r="J7" s="991"/>
      <c r="K7" s="991"/>
    </row>
    <row r="8" spans="1:11" ht="15.75" thickBot="1" x14ac:dyDescent="0.3">
      <c r="A8" s="561" t="s">
        <v>263</v>
      </c>
      <c r="B8" s="561" t="s">
        <v>149</v>
      </c>
      <c r="C8" s="562" t="s">
        <v>261</v>
      </c>
      <c r="D8" s="561" t="s">
        <v>291</v>
      </c>
      <c r="E8" s="563"/>
      <c r="F8" s="561" t="s">
        <v>263</v>
      </c>
      <c r="G8" s="561" t="s">
        <v>149</v>
      </c>
      <c r="H8" s="562" t="s">
        <v>261</v>
      </c>
      <c r="I8" s="561" t="s">
        <v>291</v>
      </c>
      <c r="J8" s="39"/>
      <c r="K8" s="39"/>
    </row>
    <row r="9" spans="1:11" x14ac:dyDescent="0.25">
      <c r="A9" s="564" t="s">
        <v>363</v>
      </c>
      <c r="B9" s="565">
        <v>0</v>
      </c>
      <c r="C9" s="566">
        <f>B9/($G$35)</f>
        <v>0</v>
      </c>
      <c r="D9" s="565"/>
      <c r="E9" s="567"/>
      <c r="F9" s="362" t="s">
        <v>364</v>
      </c>
      <c r="G9" s="544">
        <v>0</v>
      </c>
      <c r="H9" s="568">
        <f t="shared" ref="H9:H34" si="0">G9/($G$35)</f>
        <v>0</v>
      </c>
      <c r="I9" s="544"/>
      <c r="J9" s="39"/>
      <c r="K9" s="39"/>
    </row>
    <row r="10" spans="1:11" x14ac:dyDescent="0.25">
      <c r="A10" s="569" t="s">
        <v>365</v>
      </c>
      <c r="B10" s="570">
        <v>0</v>
      </c>
      <c r="C10" s="571">
        <f t="shared" ref="C10:C35" si="1">B10/($G$35)</f>
        <v>0</v>
      </c>
      <c r="D10" s="570"/>
      <c r="E10" s="567"/>
      <c r="F10" s="363" t="s">
        <v>366</v>
      </c>
      <c r="G10" s="546">
        <v>0</v>
      </c>
      <c r="H10" s="571">
        <f t="shared" si="0"/>
        <v>0</v>
      </c>
      <c r="I10" s="546"/>
      <c r="J10" s="39"/>
      <c r="K10" s="39"/>
    </row>
    <row r="11" spans="1:11" x14ac:dyDescent="0.25">
      <c r="A11" s="564" t="s">
        <v>367</v>
      </c>
      <c r="B11" s="565">
        <v>0</v>
      </c>
      <c r="C11" s="566">
        <f t="shared" si="1"/>
        <v>0</v>
      </c>
      <c r="D11" s="565"/>
      <c r="E11" s="567"/>
      <c r="F11" s="362" t="s">
        <v>368</v>
      </c>
      <c r="G11" s="544">
        <v>266</v>
      </c>
      <c r="H11" s="568">
        <f t="shared" si="0"/>
        <v>9.6202531645569619E-2</v>
      </c>
      <c r="I11" s="544">
        <v>2</v>
      </c>
      <c r="J11" s="39"/>
      <c r="K11" s="39"/>
    </row>
    <row r="12" spans="1:11" x14ac:dyDescent="0.25">
      <c r="A12" s="569" t="s">
        <v>369</v>
      </c>
      <c r="B12" s="570">
        <v>0</v>
      </c>
      <c r="C12" s="571">
        <f t="shared" si="1"/>
        <v>0</v>
      </c>
      <c r="D12" s="570"/>
      <c r="E12" s="567"/>
      <c r="F12" s="363" t="s">
        <v>370</v>
      </c>
      <c r="G12" s="548">
        <v>0</v>
      </c>
      <c r="H12" s="571">
        <f t="shared" si="0"/>
        <v>0</v>
      </c>
      <c r="I12" s="548"/>
      <c r="J12" s="39"/>
      <c r="K12" s="39"/>
    </row>
    <row r="13" spans="1:11" x14ac:dyDescent="0.25">
      <c r="A13" s="564" t="s">
        <v>371</v>
      </c>
      <c r="B13" s="572">
        <v>0</v>
      </c>
      <c r="C13" s="566">
        <f t="shared" si="1"/>
        <v>0</v>
      </c>
      <c r="D13" s="572"/>
      <c r="E13" s="567"/>
      <c r="F13" s="362" t="s">
        <v>372</v>
      </c>
      <c r="G13" s="544">
        <v>17</v>
      </c>
      <c r="H13" s="568">
        <f t="shared" si="0"/>
        <v>6.1482820976491862E-3</v>
      </c>
      <c r="I13" s="544" t="s">
        <v>373</v>
      </c>
      <c r="J13" s="39"/>
      <c r="K13" s="39"/>
    </row>
    <row r="14" spans="1:11" x14ac:dyDescent="0.25">
      <c r="A14" s="569" t="s">
        <v>374</v>
      </c>
      <c r="B14" s="570">
        <v>0</v>
      </c>
      <c r="C14" s="571">
        <f t="shared" si="1"/>
        <v>0</v>
      </c>
      <c r="D14" s="570"/>
      <c r="E14" s="567"/>
      <c r="F14" s="363" t="s">
        <v>375</v>
      </c>
      <c r="G14" s="546">
        <v>0</v>
      </c>
      <c r="H14" s="571">
        <f t="shared" si="0"/>
        <v>0</v>
      </c>
      <c r="I14" s="546"/>
      <c r="J14" s="39"/>
      <c r="K14" s="39"/>
    </row>
    <row r="15" spans="1:11" x14ac:dyDescent="0.25">
      <c r="A15" s="564" t="s">
        <v>376</v>
      </c>
      <c r="B15" s="565">
        <v>2</v>
      </c>
      <c r="C15" s="566">
        <f t="shared" si="1"/>
        <v>7.2332730560578662E-4</v>
      </c>
      <c r="D15" s="565" t="s">
        <v>377</v>
      </c>
      <c r="E15" s="567"/>
      <c r="F15" s="362" t="s">
        <v>378</v>
      </c>
      <c r="G15" s="472">
        <v>0</v>
      </c>
      <c r="H15" s="568">
        <f t="shared" si="0"/>
        <v>0</v>
      </c>
      <c r="I15" s="472"/>
      <c r="J15" s="39"/>
      <c r="K15" s="39"/>
    </row>
    <row r="16" spans="1:11" x14ac:dyDescent="0.25">
      <c r="A16" s="569" t="s">
        <v>358</v>
      </c>
      <c r="B16" s="570">
        <v>40</v>
      </c>
      <c r="C16" s="571">
        <f t="shared" si="1"/>
        <v>1.4466546112115732E-2</v>
      </c>
      <c r="D16" s="570">
        <v>3</v>
      </c>
      <c r="E16" s="567"/>
      <c r="F16" s="363" t="s">
        <v>379</v>
      </c>
      <c r="G16" s="548">
        <v>0</v>
      </c>
      <c r="H16" s="571">
        <f t="shared" si="0"/>
        <v>0</v>
      </c>
      <c r="I16" s="548"/>
      <c r="J16" s="39"/>
      <c r="K16" s="39"/>
    </row>
    <row r="17" spans="1:11" x14ac:dyDescent="0.25">
      <c r="A17" s="564" t="s">
        <v>380</v>
      </c>
      <c r="B17" s="565">
        <v>0</v>
      </c>
      <c r="C17" s="566">
        <f t="shared" si="1"/>
        <v>0</v>
      </c>
      <c r="D17" s="565"/>
      <c r="E17" s="567"/>
      <c r="F17" s="362" t="s">
        <v>381</v>
      </c>
      <c r="G17" s="472">
        <v>0</v>
      </c>
      <c r="H17" s="568">
        <f t="shared" si="0"/>
        <v>0</v>
      </c>
      <c r="I17" s="472"/>
      <c r="J17" s="39"/>
      <c r="K17" s="39"/>
    </row>
    <row r="18" spans="1:11" x14ac:dyDescent="0.25">
      <c r="A18" s="569" t="s">
        <v>382</v>
      </c>
      <c r="B18" s="570">
        <v>2</v>
      </c>
      <c r="C18" s="571">
        <f t="shared" si="1"/>
        <v>7.2332730560578662E-4</v>
      </c>
      <c r="D18" s="570" t="s">
        <v>377</v>
      </c>
      <c r="E18" s="567"/>
      <c r="F18" s="363" t="s">
        <v>383</v>
      </c>
      <c r="G18" s="548">
        <v>0</v>
      </c>
      <c r="H18" s="571">
        <f t="shared" si="0"/>
        <v>0</v>
      </c>
      <c r="I18" s="548"/>
      <c r="J18" s="39"/>
      <c r="K18" s="39"/>
    </row>
    <row r="19" spans="1:11" x14ac:dyDescent="0.25">
      <c r="A19" s="564" t="s">
        <v>384</v>
      </c>
      <c r="B19" s="565">
        <v>0</v>
      </c>
      <c r="C19" s="573">
        <f t="shared" si="1"/>
        <v>0</v>
      </c>
      <c r="D19" s="565"/>
      <c r="E19" s="567"/>
      <c r="F19" s="362" t="s">
        <v>385</v>
      </c>
      <c r="G19" s="574">
        <v>2407</v>
      </c>
      <c r="H19" s="568">
        <f t="shared" si="0"/>
        <v>0.87052441229656419</v>
      </c>
      <c r="I19" s="544">
        <v>1</v>
      </c>
      <c r="J19" s="39"/>
      <c r="K19" s="39"/>
    </row>
    <row r="20" spans="1:11" x14ac:dyDescent="0.25">
      <c r="A20" s="569" t="s">
        <v>386</v>
      </c>
      <c r="B20" s="575">
        <v>0</v>
      </c>
      <c r="C20" s="571">
        <f t="shared" si="1"/>
        <v>0</v>
      </c>
      <c r="D20" s="575"/>
      <c r="E20" s="567"/>
      <c r="F20" s="363" t="s">
        <v>387</v>
      </c>
      <c r="G20" s="548">
        <v>1</v>
      </c>
      <c r="H20" s="571">
        <f t="shared" si="0"/>
        <v>3.6166365280289331E-4</v>
      </c>
      <c r="I20" s="548" t="s">
        <v>388</v>
      </c>
      <c r="J20" s="39"/>
      <c r="K20" s="39"/>
    </row>
    <row r="21" spans="1:11" x14ac:dyDescent="0.25">
      <c r="A21" s="564" t="s">
        <v>389</v>
      </c>
      <c r="B21" s="565">
        <v>0</v>
      </c>
      <c r="C21" s="566">
        <f t="shared" si="1"/>
        <v>0</v>
      </c>
      <c r="D21" s="565"/>
      <c r="E21" s="567"/>
      <c r="F21" s="362" t="s">
        <v>390</v>
      </c>
      <c r="G21" s="472">
        <v>0</v>
      </c>
      <c r="H21" s="568">
        <f t="shared" si="0"/>
        <v>0</v>
      </c>
      <c r="I21" s="472"/>
      <c r="J21" s="39"/>
      <c r="K21" s="39"/>
    </row>
    <row r="22" spans="1:11" x14ac:dyDescent="0.25">
      <c r="A22" s="569" t="s">
        <v>391</v>
      </c>
      <c r="B22" s="570">
        <v>1</v>
      </c>
      <c r="C22" s="571">
        <f t="shared" si="1"/>
        <v>3.6166365280289331E-4</v>
      </c>
      <c r="D22" s="570" t="s">
        <v>388</v>
      </c>
      <c r="E22" s="567"/>
      <c r="F22" s="363" t="s">
        <v>392</v>
      </c>
      <c r="G22" s="548">
        <v>0</v>
      </c>
      <c r="H22" s="571">
        <f t="shared" si="0"/>
        <v>0</v>
      </c>
      <c r="I22" s="548"/>
      <c r="J22" s="39"/>
      <c r="K22" s="39"/>
    </row>
    <row r="23" spans="1:11" x14ac:dyDescent="0.25">
      <c r="A23" s="564" t="s">
        <v>314</v>
      </c>
      <c r="B23" s="565">
        <v>0</v>
      </c>
      <c r="C23" s="566">
        <f t="shared" si="1"/>
        <v>0</v>
      </c>
      <c r="D23" s="565"/>
      <c r="E23" s="567"/>
      <c r="F23" s="362" t="s">
        <v>393</v>
      </c>
      <c r="G23" s="472">
        <v>0</v>
      </c>
      <c r="H23" s="568">
        <f t="shared" si="0"/>
        <v>0</v>
      </c>
      <c r="I23" s="472"/>
      <c r="J23" s="39"/>
      <c r="K23" s="39"/>
    </row>
    <row r="24" spans="1:11" x14ac:dyDescent="0.25">
      <c r="A24" s="569" t="s">
        <v>394</v>
      </c>
      <c r="B24" s="575">
        <v>0</v>
      </c>
      <c r="C24" s="571">
        <f t="shared" si="1"/>
        <v>0</v>
      </c>
      <c r="D24" s="575"/>
      <c r="E24" s="567"/>
      <c r="F24" s="363" t="s">
        <v>395</v>
      </c>
      <c r="G24" s="548">
        <v>1</v>
      </c>
      <c r="H24" s="571">
        <f t="shared" si="0"/>
        <v>3.6166365280289331E-4</v>
      </c>
      <c r="I24" s="548" t="s">
        <v>388</v>
      </c>
      <c r="J24" s="39"/>
      <c r="K24" s="39"/>
    </row>
    <row r="25" spans="1:11" x14ac:dyDescent="0.25">
      <c r="A25" s="564" t="s">
        <v>396</v>
      </c>
      <c r="B25" s="565">
        <v>0</v>
      </c>
      <c r="C25" s="566">
        <f t="shared" si="1"/>
        <v>0</v>
      </c>
      <c r="D25" s="565"/>
      <c r="E25" s="567"/>
      <c r="F25" s="362" t="s">
        <v>397</v>
      </c>
      <c r="G25" s="472">
        <v>0</v>
      </c>
      <c r="H25" s="568">
        <f t="shared" si="0"/>
        <v>0</v>
      </c>
      <c r="I25" s="472"/>
      <c r="J25" s="39"/>
      <c r="K25" s="39"/>
    </row>
    <row r="26" spans="1:11" x14ac:dyDescent="0.25">
      <c r="A26" s="569" t="s">
        <v>398</v>
      </c>
      <c r="B26" s="575">
        <v>0</v>
      </c>
      <c r="C26" s="571">
        <f t="shared" si="1"/>
        <v>0</v>
      </c>
      <c r="D26" s="575"/>
      <c r="E26" s="567"/>
      <c r="F26" s="363" t="s">
        <v>399</v>
      </c>
      <c r="G26" s="548">
        <v>0</v>
      </c>
      <c r="H26" s="571">
        <f t="shared" si="0"/>
        <v>0</v>
      </c>
      <c r="I26" s="548"/>
      <c r="J26" s="39"/>
      <c r="K26" s="39"/>
    </row>
    <row r="27" spans="1:11" x14ac:dyDescent="0.25">
      <c r="A27" s="564" t="s">
        <v>400</v>
      </c>
      <c r="B27" s="565">
        <v>0</v>
      </c>
      <c r="C27" s="566">
        <f t="shared" si="1"/>
        <v>0</v>
      </c>
      <c r="D27" s="565"/>
      <c r="E27" s="567"/>
      <c r="F27" s="362" t="s">
        <v>401</v>
      </c>
      <c r="G27" s="544">
        <v>4</v>
      </c>
      <c r="H27" s="568">
        <f t="shared" si="0"/>
        <v>1.4466546112115732E-3</v>
      </c>
      <c r="I27" s="544">
        <v>5</v>
      </c>
      <c r="J27" s="39"/>
      <c r="K27" s="39"/>
    </row>
    <row r="28" spans="1:11" x14ac:dyDescent="0.25">
      <c r="A28" s="569" t="s">
        <v>402</v>
      </c>
      <c r="B28" s="570">
        <v>0</v>
      </c>
      <c r="C28" s="571">
        <f t="shared" si="1"/>
        <v>0</v>
      </c>
      <c r="D28" s="570"/>
      <c r="E28" s="567"/>
      <c r="F28" s="363" t="s">
        <v>339</v>
      </c>
      <c r="G28" s="548">
        <v>0</v>
      </c>
      <c r="H28" s="571">
        <f t="shared" si="0"/>
        <v>0</v>
      </c>
      <c r="I28" s="548"/>
      <c r="J28" s="39"/>
      <c r="K28" s="39"/>
    </row>
    <row r="29" spans="1:11" x14ac:dyDescent="0.25">
      <c r="A29" s="564" t="s">
        <v>403</v>
      </c>
      <c r="B29" s="572">
        <v>17</v>
      </c>
      <c r="C29" s="566">
        <f t="shared" si="1"/>
        <v>6.1482820976491862E-3</v>
      </c>
      <c r="D29" s="572" t="s">
        <v>373</v>
      </c>
      <c r="E29" s="567"/>
      <c r="F29" s="362" t="s">
        <v>404</v>
      </c>
      <c r="G29" s="472">
        <v>0</v>
      </c>
      <c r="H29" s="568">
        <f t="shared" si="0"/>
        <v>0</v>
      </c>
      <c r="I29" s="472"/>
      <c r="J29" s="39"/>
      <c r="K29" s="39"/>
    </row>
    <row r="30" spans="1:11" x14ac:dyDescent="0.25">
      <c r="A30" s="569" t="s">
        <v>405</v>
      </c>
      <c r="B30" s="570">
        <v>3</v>
      </c>
      <c r="C30" s="571">
        <f t="shared" si="1"/>
        <v>1.08499095840868E-3</v>
      </c>
      <c r="D30" s="570" t="s">
        <v>1502</v>
      </c>
      <c r="E30" s="567"/>
      <c r="F30" s="363" t="s">
        <v>406</v>
      </c>
      <c r="G30" s="548">
        <v>1</v>
      </c>
      <c r="H30" s="571">
        <f t="shared" si="0"/>
        <v>3.6166365280289331E-4</v>
      </c>
      <c r="I30" s="548" t="s">
        <v>388</v>
      </c>
      <c r="J30" s="39"/>
      <c r="K30" s="39"/>
    </row>
    <row r="31" spans="1:11" x14ac:dyDescent="0.25">
      <c r="A31" s="564" t="s">
        <v>407</v>
      </c>
      <c r="B31" s="572">
        <v>0</v>
      </c>
      <c r="C31" s="566">
        <f t="shared" si="1"/>
        <v>0</v>
      </c>
      <c r="D31" s="572"/>
      <c r="E31" s="567"/>
      <c r="F31" s="367" t="s">
        <v>348</v>
      </c>
      <c r="G31" s="576">
        <v>0</v>
      </c>
      <c r="H31" s="568">
        <f t="shared" si="0"/>
        <v>0</v>
      </c>
      <c r="I31" s="576"/>
      <c r="J31" s="39"/>
      <c r="K31" s="39"/>
    </row>
    <row r="32" spans="1:11" x14ac:dyDescent="0.25">
      <c r="A32" s="569" t="s">
        <v>408</v>
      </c>
      <c r="B32" s="575">
        <v>0</v>
      </c>
      <c r="C32" s="571">
        <f t="shared" si="1"/>
        <v>0</v>
      </c>
      <c r="D32" s="575"/>
      <c r="E32" s="567"/>
      <c r="F32" s="363" t="s">
        <v>409</v>
      </c>
      <c r="G32" s="548">
        <v>0</v>
      </c>
      <c r="H32" s="571">
        <f t="shared" si="0"/>
        <v>0</v>
      </c>
      <c r="I32" s="548"/>
      <c r="J32" s="39"/>
      <c r="K32" s="39"/>
    </row>
    <row r="33" spans="1:11" x14ac:dyDescent="0.25">
      <c r="A33" s="564" t="s">
        <v>410</v>
      </c>
      <c r="B33" s="565">
        <v>0</v>
      </c>
      <c r="C33" s="566">
        <f t="shared" si="1"/>
        <v>0</v>
      </c>
      <c r="D33" s="565"/>
      <c r="E33" s="567"/>
      <c r="F33" s="367" t="s">
        <v>411</v>
      </c>
      <c r="G33" s="577">
        <v>1</v>
      </c>
      <c r="H33" s="578">
        <f t="shared" si="0"/>
        <v>3.6166365280289331E-4</v>
      </c>
      <c r="I33" s="577" t="s">
        <v>388</v>
      </c>
      <c r="J33" s="39"/>
      <c r="K33" s="39"/>
    </row>
    <row r="34" spans="1:11" ht="15.75" thickBot="1" x14ac:dyDescent="0.3">
      <c r="A34" s="569" t="s">
        <v>412</v>
      </c>
      <c r="B34" s="575">
        <v>0</v>
      </c>
      <c r="C34" s="571">
        <f t="shared" si="1"/>
        <v>0</v>
      </c>
      <c r="D34" s="575"/>
      <c r="E34" s="567"/>
      <c r="F34" s="579" t="s">
        <v>413</v>
      </c>
      <c r="G34" s="580">
        <v>2</v>
      </c>
      <c r="H34" s="571">
        <f t="shared" si="0"/>
        <v>7.2332730560578662E-4</v>
      </c>
      <c r="I34" s="580" t="s">
        <v>377</v>
      </c>
      <c r="J34" s="991"/>
      <c r="K34" s="991"/>
    </row>
    <row r="35" spans="1:11" ht="15.75" thickBot="1" x14ac:dyDescent="0.3">
      <c r="A35" s="581" t="s">
        <v>414</v>
      </c>
      <c r="B35" s="582">
        <v>0</v>
      </c>
      <c r="C35" s="566">
        <f t="shared" si="1"/>
        <v>0</v>
      </c>
      <c r="D35" s="582"/>
      <c r="E35" s="567"/>
      <c r="F35" s="583" t="s">
        <v>149</v>
      </c>
      <c r="G35" s="584">
        <f>SUM(B9:B35,G9:G34)</f>
        <v>2765</v>
      </c>
      <c r="H35" s="585">
        <f>SUM(C9:C35,H9:H34)</f>
        <v>1</v>
      </c>
      <c r="I35" s="586"/>
      <c r="J35" s="991"/>
      <c r="K35" s="991"/>
    </row>
    <row r="36" spans="1:11" ht="15" customHeight="1" x14ac:dyDescent="0.25">
      <c r="A36" s="363" t="s">
        <v>415</v>
      </c>
      <c r="B36" s="548">
        <v>0</v>
      </c>
      <c r="C36" s="571">
        <f>B36/($G$35)</f>
        <v>0</v>
      </c>
      <c r="D36" s="548"/>
      <c r="E36" s="39"/>
      <c r="F36" s="39"/>
      <c r="G36" s="39"/>
      <c r="H36" s="39"/>
      <c r="I36" s="39"/>
      <c r="J36" s="991"/>
      <c r="K36" s="991"/>
    </row>
    <row r="37" spans="1:11" s="486" customFormat="1" ht="15" customHeight="1" x14ac:dyDescent="0.25">
      <c r="A37" s="991"/>
      <c r="B37" s="991"/>
      <c r="C37" s="991"/>
      <c r="D37" s="991"/>
      <c r="E37" s="991"/>
      <c r="F37" s="991"/>
      <c r="G37" s="991"/>
      <c r="H37" s="991"/>
      <c r="I37" s="991"/>
      <c r="J37" s="991"/>
      <c r="K37" s="991"/>
    </row>
    <row r="38" spans="1:11" x14ac:dyDescent="0.25">
      <c r="A38" s="991" t="s">
        <v>416</v>
      </c>
      <c r="B38" s="991"/>
      <c r="C38" s="115"/>
      <c r="D38" s="991"/>
      <c r="E38" s="991"/>
      <c r="F38" s="991"/>
      <c r="G38" s="991"/>
      <c r="H38" s="115"/>
      <c r="I38" s="991"/>
      <c r="J38" s="991"/>
      <c r="K38" s="991"/>
    </row>
    <row r="39" spans="1:11" ht="15" customHeight="1" x14ac:dyDescent="0.25">
      <c r="A39" s="1091" t="s">
        <v>166</v>
      </c>
      <c r="B39" s="1091"/>
      <c r="C39" s="1091"/>
      <c r="D39" s="1091"/>
      <c r="E39" s="1091"/>
      <c r="F39" s="1091"/>
      <c r="G39" s="1091"/>
      <c r="H39" s="1091"/>
      <c r="I39" s="1091"/>
      <c r="J39" s="80"/>
      <c r="K39" s="80"/>
    </row>
  </sheetData>
  <mergeCells count="3">
    <mergeCell ref="A6:I6"/>
    <mergeCell ref="A4:I5"/>
    <mergeCell ref="A39:I39"/>
  </mergeCells>
  <printOptions horizontalCentered="1" verticalCentered="1"/>
  <pageMargins left="0.5" right="0.7" top="0.5" bottom="0.75" header="0.3" footer="0.3"/>
  <pageSetup scale="94" fitToWidth="0" orientation="landscape" r:id="rId1"/>
  <headerFooter differentFirst="1">
    <firstFooter xml:space="preserve">&amp;C
</firstFooter>
  </headerFooter>
  <ignoredErrors>
    <ignoredError sqref="G35"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zoomScaleSheetLayoutView="110" workbookViewId="0">
      <selection activeCell="K31" sqref="K31"/>
    </sheetView>
  </sheetViews>
  <sheetFormatPr defaultRowHeight="15" x14ac:dyDescent="0.25"/>
  <cols>
    <col min="1" max="1" width="11.85546875" customWidth="1"/>
    <col min="2" max="2" width="12.5703125" customWidth="1"/>
    <col min="3" max="3" width="11.5703125" customWidth="1"/>
    <col min="4" max="4" width="10.7109375" customWidth="1"/>
    <col min="5" max="5" width="12" customWidth="1"/>
    <col min="6" max="6" width="13" customWidth="1"/>
    <col min="7" max="7" width="13.85546875" customWidth="1"/>
  </cols>
  <sheetData>
    <row r="1" spans="1:9" ht="23.25" customHeight="1" x14ac:dyDescent="0.25">
      <c r="A1" s="1058" t="s">
        <v>417</v>
      </c>
      <c r="B1" s="1058"/>
      <c r="C1" s="1058"/>
      <c r="D1" s="1058"/>
      <c r="E1" s="1058"/>
      <c r="F1" s="1058"/>
      <c r="G1" s="1058"/>
      <c r="H1" s="991"/>
      <c r="I1" s="991"/>
    </row>
    <row r="2" spans="1:9" s="51" customFormat="1" ht="23.25" customHeight="1" x14ac:dyDescent="0.25">
      <c r="A2" s="1058"/>
      <c r="B2" s="1058"/>
      <c r="C2" s="1058"/>
      <c r="D2" s="1058"/>
      <c r="E2" s="1058"/>
      <c r="F2" s="1058"/>
      <c r="G2" s="1058"/>
      <c r="H2" s="991"/>
      <c r="I2" s="991"/>
    </row>
    <row r="3" spans="1:9" ht="22.5" x14ac:dyDescent="0.25">
      <c r="A3" s="37"/>
      <c r="B3" s="37"/>
      <c r="C3" s="37"/>
      <c r="D3" s="37"/>
      <c r="E3" s="37"/>
      <c r="F3" s="37"/>
      <c r="G3" s="37"/>
      <c r="H3" s="991"/>
      <c r="I3" s="991"/>
    </row>
    <row r="4" spans="1:9" ht="18.75" x14ac:dyDescent="0.25">
      <c r="A4" s="1117" t="s">
        <v>418</v>
      </c>
      <c r="B4" s="1117"/>
      <c r="C4" s="1117"/>
      <c r="D4" s="1117"/>
      <c r="E4" s="1117"/>
      <c r="F4" s="1117"/>
      <c r="G4" s="1117"/>
      <c r="H4" s="991"/>
      <c r="I4" s="991"/>
    </row>
    <row r="5" spans="1:9" ht="19.5" thickBot="1" x14ac:dyDescent="0.3">
      <c r="A5" s="799"/>
      <c r="B5" s="799"/>
      <c r="C5" s="799"/>
      <c r="D5" s="799"/>
      <c r="E5" s="799"/>
      <c r="F5" s="799"/>
      <c r="G5" s="799"/>
      <c r="H5" s="991"/>
      <c r="I5" s="991"/>
    </row>
    <row r="6" spans="1:9" ht="31.5" customHeight="1" thickTop="1" x14ac:dyDescent="0.25">
      <c r="A6" s="1113" t="s">
        <v>419</v>
      </c>
      <c r="B6" s="1113" t="s">
        <v>420</v>
      </c>
      <c r="C6" s="1113" t="s">
        <v>421</v>
      </c>
      <c r="D6" s="1115" t="s">
        <v>422</v>
      </c>
      <c r="E6" s="1113" t="s">
        <v>423</v>
      </c>
      <c r="F6" s="1115" t="s">
        <v>424</v>
      </c>
      <c r="G6" s="1115" t="s">
        <v>425</v>
      </c>
      <c r="H6" s="991"/>
      <c r="I6" s="991"/>
    </row>
    <row r="7" spans="1:9" ht="31.5" customHeight="1" thickBot="1" x14ac:dyDescent="0.3">
      <c r="A7" s="1114"/>
      <c r="B7" s="1114"/>
      <c r="C7" s="1114"/>
      <c r="D7" s="1116"/>
      <c r="E7" s="1114"/>
      <c r="F7" s="1116"/>
      <c r="G7" s="1116"/>
      <c r="H7" s="991"/>
      <c r="I7" s="991"/>
    </row>
    <row r="8" spans="1:9" ht="15.75" thickTop="1" x14ac:dyDescent="0.25">
      <c r="A8" s="147">
        <v>2010</v>
      </c>
      <c r="B8" s="151">
        <v>14009</v>
      </c>
      <c r="C8" s="151">
        <v>6267</v>
      </c>
      <c r="D8" s="287">
        <v>41.5</v>
      </c>
      <c r="E8" s="151">
        <v>2067</v>
      </c>
      <c r="F8" s="287">
        <v>32.9</v>
      </c>
      <c r="G8" s="287">
        <v>13.6</v>
      </c>
      <c r="H8" s="991"/>
      <c r="I8" s="991"/>
    </row>
    <row r="9" spans="1:9" x14ac:dyDescent="0.25">
      <c r="A9" s="146">
        <v>2011</v>
      </c>
      <c r="B9" s="150">
        <v>14097</v>
      </c>
      <c r="C9" s="150">
        <v>7013</v>
      </c>
      <c r="D9" s="286">
        <v>46.5</v>
      </c>
      <c r="E9" s="150">
        <v>2292</v>
      </c>
      <c r="F9" s="286">
        <v>32.6</v>
      </c>
      <c r="G9" s="286">
        <v>15.1</v>
      </c>
      <c r="H9" s="991"/>
      <c r="I9" s="991"/>
    </row>
    <row r="10" spans="1:9" x14ac:dyDescent="0.25">
      <c r="A10" s="147">
        <v>2012</v>
      </c>
      <c r="B10" s="151">
        <v>13365</v>
      </c>
      <c r="C10" s="151">
        <v>7161</v>
      </c>
      <c r="D10" s="287">
        <v>49.9</v>
      </c>
      <c r="E10" s="151">
        <v>2334</v>
      </c>
      <c r="F10" s="287">
        <v>32.5</v>
      </c>
      <c r="G10" s="287">
        <v>16.2</v>
      </c>
      <c r="H10" s="991"/>
      <c r="I10" s="991"/>
    </row>
    <row r="11" spans="1:9" x14ac:dyDescent="0.25">
      <c r="A11" s="146">
        <v>2013</v>
      </c>
      <c r="B11" s="150">
        <v>13438</v>
      </c>
      <c r="C11" s="150">
        <v>6922</v>
      </c>
      <c r="D11" s="286">
        <v>51.5</v>
      </c>
      <c r="E11" s="150">
        <v>2298</v>
      </c>
      <c r="F11" s="286">
        <v>33.1118173938168</v>
      </c>
      <c r="G11" s="286">
        <v>17.100000000000001</v>
      </c>
      <c r="H11" s="991"/>
      <c r="I11" s="991"/>
    </row>
    <row r="12" spans="1:9" x14ac:dyDescent="0.25">
      <c r="A12" s="147" t="s">
        <v>426</v>
      </c>
      <c r="B12" s="151">
        <v>13291</v>
      </c>
      <c r="C12" s="151">
        <v>7108</v>
      </c>
      <c r="D12" s="287">
        <v>53.4717520499511</v>
      </c>
      <c r="E12" s="151">
        <v>2351</v>
      </c>
      <c r="F12" s="287">
        <v>33</v>
      </c>
      <c r="G12" s="287">
        <v>17.6333408560896</v>
      </c>
      <c r="H12" s="991"/>
      <c r="I12" s="991"/>
    </row>
    <row r="13" spans="1:9" x14ac:dyDescent="0.25">
      <c r="A13" s="146" t="s">
        <v>427</v>
      </c>
      <c r="B13" s="150">
        <v>12624</v>
      </c>
      <c r="C13" s="150">
        <v>7408</v>
      </c>
      <c r="D13" s="286">
        <v>58.677227722772201</v>
      </c>
      <c r="E13" s="150">
        <v>2395</v>
      </c>
      <c r="F13" s="286">
        <v>32.299999999999997</v>
      </c>
      <c r="G13" s="286">
        <v>19</v>
      </c>
      <c r="H13" s="991"/>
      <c r="I13" s="991"/>
    </row>
    <row r="14" spans="1:9" x14ac:dyDescent="0.25">
      <c r="A14" s="147" t="s">
        <v>428</v>
      </c>
      <c r="B14" s="151">
        <v>12604</v>
      </c>
      <c r="C14" s="151">
        <v>8127</v>
      </c>
      <c r="D14" s="287">
        <v>64.479530307838786</v>
      </c>
      <c r="E14" s="151">
        <v>2454</v>
      </c>
      <c r="F14" s="287">
        <v>30.195644149132523</v>
      </c>
      <c r="G14" s="287">
        <v>19.470009520787052</v>
      </c>
      <c r="H14" s="991"/>
      <c r="I14" s="169"/>
    </row>
    <row r="15" spans="1:9" s="112" customFormat="1" x14ac:dyDescent="0.25">
      <c r="A15" s="146" t="s">
        <v>429</v>
      </c>
      <c r="B15" s="150">
        <v>12667</v>
      </c>
      <c r="C15" s="150">
        <v>8677</v>
      </c>
      <c r="D15" s="286">
        <v>68.5</v>
      </c>
      <c r="E15" s="150">
        <v>2630</v>
      </c>
      <c r="F15" s="286">
        <v>30.3</v>
      </c>
      <c r="G15" s="286">
        <v>20.8</v>
      </c>
      <c r="H15" s="991"/>
      <c r="I15" s="169"/>
    </row>
    <row r="16" spans="1:9" x14ac:dyDescent="0.25">
      <c r="A16" s="147" t="s">
        <v>430</v>
      </c>
      <c r="B16" s="151">
        <v>12002</v>
      </c>
      <c r="C16" s="151">
        <v>8934</v>
      </c>
      <c r="D16" s="287">
        <v>74.5</v>
      </c>
      <c r="E16" s="151">
        <v>2777</v>
      </c>
      <c r="F16" s="287">
        <v>31.1</v>
      </c>
      <c r="G16" s="287">
        <v>23.1</v>
      </c>
      <c r="H16" s="991"/>
      <c r="I16" s="169"/>
    </row>
    <row r="17" spans="1:9" s="60" customFormat="1" x14ac:dyDescent="0.25">
      <c r="A17" s="146" t="s">
        <v>431</v>
      </c>
      <c r="B17" s="150">
        <v>15085</v>
      </c>
      <c r="C17" s="150">
        <v>11356</v>
      </c>
      <c r="D17" s="286">
        <v>75.280079549221085</v>
      </c>
      <c r="E17" s="150">
        <v>2871</v>
      </c>
      <c r="F17" s="286">
        <v>25.281789362451569</v>
      </c>
      <c r="G17" s="286">
        <v>19.032151143520053</v>
      </c>
      <c r="I17" s="169"/>
    </row>
    <row r="18" spans="1:9" ht="15.75" thickBot="1" x14ac:dyDescent="0.3">
      <c r="A18" s="147" t="s">
        <v>432</v>
      </c>
      <c r="B18" s="151">
        <v>14240</v>
      </c>
      <c r="C18" s="151">
        <v>12281</v>
      </c>
      <c r="D18" s="287">
        <f>(C18/B18)*100</f>
        <v>86.242977528089895</v>
      </c>
      <c r="E18" s="151">
        <v>2796</v>
      </c>
      <c r="F18" s="287">
        <f>(E18/C18)*100</f>
        <v>22.766875661591076</v>
      </c>
      <c r="G18" s="287">
        <f>(E18/B18)*100</f>
        <v>19.634831460674157</v>
      </c>
      <c r="H18" s="991"/>
      <c r="I18" s="169"/>
    </row>
    <row r="19" spans="1:9" ht="16.5" thickTop="1" thickBot="1" x14ac:dyDescent="0.3">
      <c r="A19" s="164" t="s">
        <v>433</v>
      </c>
      <c r="B19" s="375">
        <f>(B18-B13)/B13</f>
        <v>0.12801013941698353</v>
      </c>
      <c r="C19" s="375">
        <f>(C18-C13)/C13</f>
        <v>0.65780237580993517</v>
      </c>
      <c r="D19" s="375"/>
      <c r="E19" s="375">
        <f>(E18-E13)/E13</f>
        <v>0.16743215031315239</v>
      </c>
      <c r="F19" s="376"/>
      <c r="G19" s="376"/>
      <c r="H19" s="991"/>
      <c r="I19" s="991"/>
    </row>
    <row r="20" spans="1:9" ht="15.75" thickBot="1" x14ac:dyDescent="0.3">
      <c r="A20" s="165" t="s">
        <v>434</v>
      </c>
      <c r="B20" s="377">
        <f>(B18-B17)/B17</f>
        <v>-5.6015909844216109E-2</v>
      </c>
      <c r="C20" s="377">
        <f>(C18-C17)/C17</f>
        <v>8.145473758365622E-2</v>
      </c>
      <c r="D20" s="377"/>
      <c r="E20" s="377">
        <f>(E18-E17)/E17</f>
        <v>-2.612330198537095E-2</v>
      </c>
      <c r="F20" s="378"/>
      <c r="G20" s="378"/>
      <c r="H20" s="991"/>
      <c r="I20" s="991"/>
    </row>
    <row r="21" spans="1:9" ht="16.5" thickTop="1" thickBot="1" x14ac:dyDescent="0.3">
      <c r="A21" s="164" t="s">
        <v>435</v>
      </c>
      <c r="B21" s="375"/>
      <c r="C21" s="375"/>
      <c r="D21" s="379">
        <f>D18-D13</f>
        <v>27.565749805317694</v>
      </c>
      <c r="E21" s="375"/>
      <c r="F21" s="379">
        <f>F18-F13</f>
        <v>-9.5331243384089213</v>
      </c>
      <c r="G21" s="379">
        <f>G18-G13</f>
        <v>0.63483146067415674</v>
      </c>
      <c r="H21" s="991"/>
      <c r="I21" s="991"/>
    </row>
    <row r="22" spans="1:9" ht="15.75" thickBot="1" x14ac:dyDescent="0.3">
      <c r="A22" s="165" t="s">
        <v>436</v>
      </c>
      <c r="B22" s="377"/>
      <c r="C22" s="377"/>
      <c r="D22" s="380">
        <f>D18-D17</f>
        <v>10.96289797886881</v>
      </c>
      <c r="E22" s="377"/>
      <c r="F22" s="380">
        <f>F18-F17</f>
        <v>-2.5149137008604932</v>
      </c>
      <c r="G22" s="380">
        <f>G18-G17</f>
        <v>0.60268031715410331</v>
      </c>
      <c r="H22" s="991"/>
      <c r="I22" s="991"/>
    </row>
    <row r="23" spans="1:9" ht="15.75" thickTop="1" x14ac:dyDescent="0.25">
      <c r="A23" s="540" t="s">
        <v>437</v>
      </c>
      <c r="B23" s="991"/>
      <c r="C23" s="991"/>
      <c r="D23" s="991"/>
      <c r="E23" s="991"/>
      <c r="F23" s="991"/>
      <c r="G23" s="991"/>
      <c r="H23" s="991"/>
      <c r="I23" s="991"/>
    </row>
    <row r="24" spans="1:9" ht="15" customHeight="1" x14ac:dyDescent="0.25">
      <c r="A24" s="1091" t="s">
        <v>166</v>
      </c>
      <c r="B24" s="1091"/>
      <c r="C24" s="1091"/>
      <c r="D24" s="1091"/>
      <c r="E24" s="1091"/>
      <c r="F24" s="1091"/>
      <c r="G24" s="1091"/>
      <c r="H24" s="80"/>
      <c r="I24" s="80"/>
    </row>
  </sheetData>
  <mergeCells count="10">
    <mergeCell ref="A24:G24"/>
    <mergeCell ref="A1:G2"/>
    <mergeCell ref="A6:A7"/>
    <mergeCell ref="B6:B7"/>
    <mergeCell ref="F6:F7"/>
    <mergeCell ref="A4:G4"/>
    <mergeCell ref="C6:C7"/>
    <mergeCell ref="D6:D7"/>
    <mergeCell ref="E6:E7"/>
    <mergeCell ref="G6:G7"/>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L33"/>
  <sheetViews>
    <sheetView zoomScaleNormal="100" workbookViewId="0">
      <selection activeCell="N10" sqref="N10"/>
    </sheetView>
  </sheetViews>
  <sheetFormatPr defaultRowHeight="15" x14ac:dyDescent="0.25"/>
  <cols>
    <col min="12" max="12" width="11.140625" customWidth="1"/>
  </cols>
  <sheetData>
    <row r="7" spans="1:12" ht="21" x14ac:dyDescent="0.25">
      <c r="A7" s="1118" t="s">
        <v>438</v>
      </c>
      <c r="B7" s="1118"/>
      <c r="C7" s="1118"/>
      <c r="D7" s="1118"/>
      <c r="E7" s="1118"/>
      <c r="F7" s="1118"/>
      <c r="G7" s="1118"/>
      <c r="H7" s="1118"/>
      <c r="I7" s="1118"/>
      <c r="J7" s="1118"/>
      <c r="K7" s="1118"/>
      <c r="L7" s="1118"/>
    </row>
    <row r="23" s="249" customFormat="1" x14ac:dyDescent="0.25"/>
    <row r="24" s="249" customFormat="1" x14ac:dyDescent="0.25"/>
    <row r="25" s="249" customFormat="1" x14ac:dyDescent="0.25"/>
    <row r="26" s="249" customFormat="1" x14ac:dyDescent="0.25"/>
    <row r="33" spans="1:12" x14ac:dyDescent="0.25">
      <c r="A33" s="1022" t="s">
        <v>439</v>
      </c>
      <c r="B33" s="1022"/>
      <c r="C33" s="1022"/>
      <c r="D33" s="1022"/>
      <c r="E33" s="1022"/>
      <c r="F33" s="1022"/>
      <c r="G33" s="1022"/>
      <c r="H33" s="1022"/>
      <c r="I33" s="1022"/>
      <c r="J33" s="1022"/>
      <c r="K33" s="1022"/>
      <c r="L33" s="1022"/>
    </row>
  </sheetData>
  <mergeCells count="1">
    <mergeCell ref="A7:L7"/>
  </mergeCells>
  <printOptions horizontalCentered="1" verticalCentered="1"/>
  <pageMargins left="0.5" right="0.7" top="0.5" bottom="0.75" header="0.3" footer="0.3"/>
  <pageSetup scale="91" orientation="landscape" r:id="rId1"/>
  <headerFooter differentFirst="1">
    <firstFooter xml:space="preserve">&amp;C
</first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4" zoomScaleNormal="100" zoomScaleSheetLayoutView="110" workbookViewId="0">
      <selection activeCell="E15" sqref="E15"/>
    </sheetView>
  </sheetViews>
  <sheetFormatPr defaultRowHeight="15" x14ac:dyDescent="0.25"/>
  <cols>
    <col min="1" max="1" width="11.85546875" customWidth="1"/>
    <col min="2" max="2" width="12.5703125" customWidth="1"/>
    <col min="3" max="3" width="11.5703125" customWidth="1"/>
    <col min="4" max="4" width="10.7109375" customWidth="1"/>
    <col min="5" max="5" width="12" customWidth="1"/>
    <col min="6" max="6" width="13" customWidth="1"/>
    <col min="7" max="7" width="13.85546875" customWidth="1"/>
  </cols>
  <sheetData>
    <row r="1" spans="1:7" ht="21" customHeight="1" x14ac:dyDescent="0.25">
      <c r="A1" s="1058" t="s">
        <v>440</v>
      </c>
      <c r="B1" s="1058"/>
      <c r="C1" s="1058"/>
      <c r="D1" s="1058"/>
      <c r="E1" s="1058"/>
      <c r="F1" s="1058"/>
      <c r="G1" s="1058"/>
    </row>
    <row r="2" spans="1:7" s="51" customFormat="1" ht="23.25" customHeight="1" x14ac:dyDescent="0.25">
      <c r="A2" s="1058"/>
      <c r="B2" s="1058"/>
      <c r="C2" s="1058"/>
      <c r="D2" s="1058"/>
      <c r="E2" s="1058"/>
      <c r="F2" s="1058"/>
      <c r="G2" s="1058"/>
    </row>
    <row r="3" spans="1:7" ht="21" thickBot="1" x14ac:dyDescent="0.3">
      <c r="A3" s="11"/>
      <c r="B3" s="991"/>
      <c r="C3" s="991"/>
      <c r="D3" s="991"/>
      <c r="E3" s="991"/>
      <c r="F3" s="991"/>
      <c r="G3" s="991"/>
    </row>
    <row r="4" spans="1:7" ht="31.5" customHeight="1" thickTop="1" x14ac:dyDescent="0.25">
      <c r="A4" s="1119" t="s">
        <v>419</v>
      </c>
      <c r="B4" s="1121" t="s">
        <v>420</v>
      </c>
      <c r="C4" s="1121" t="s">
        <v>421</v>
      </c>
      <c r="D4" s="1121" t="s">
        <v>422</v>
      </c>
      <c r="E4" s="1121" t="s">
        <v>441</v>
      </c>
      <c r="F4" s="1123" t="s">
        <v>442</v>
      </c>
      <c r="G4" s="1123" t="s">
        <v>425</v>
      </c>
    </row>
    <row r="5" spans="1:7" ht="31.5" customHeight="1" thickBot="1" x14ac:dyDescent="0.3">
      <c r="A5" s="1120"/>
      <c r="B5" s="1122"/>
      <c r="C5" s="1122"/>
      <c r="D5" s="1122"/>
      <c r="E5" s="1122"/>
      <c r="F5" s="1124"/>
      <c r="G5" s="1124"/>
    </row>
    <row r="6" spans="1:7" ht="15.75" customHeight="1" thickTop="1" x14ac:dyDescent="0.25">
      <c r="A6" s="56">
        <v>2011</v>
      </c>
      <c r="B6" s="109">
        <v>3742</v>
      </c>
      <c r="C6" s="109">
        <v>2029</v>
      </c>
      <c r="D6" s="288">
        <v>54.2</v>
      </c>
      <c r="E6" s="109">
        <v>1276</v>
      </c>
      <c r="F6" s="291">
        <v>62.9</v>
      </c>
      <c r="G6" s="291">
        <v>34.1</v>
      </c>
    </row>
    <row r="7" spans="1:7" x14ac:dyDescent="0.25">
      <c r="A7" s="500">
        <v>2012</v>
      </c>
      <c r="B7" s="329">
        <v>3678</v>
      </c>
      <c r="C7" s="329">
        <v>2057</v>
      </c>
      <c r="D7" s="502">
        <v>55.9</v>
      </c>
      <c r="E7" s="329">
        <v>1316</v>
      </c>
      <c r="F7" s="503">
        <v>64</v>
      </c>
      <c r="G7" s="503">
        <v>35.799999999999997</v>
      </c>
    </row>
    <row r="8" spans="1:7" x14ac:dyDescent="0.25">
      <c r="A8" s="56">
        <v>2013</v>
      </c>
      <c r="B8" s="109">
        <v>2883</v>
      </c>
      <c r="C8" s="109">
        <v>2003</v>
      </c>
      <c r="D8" s="288">
        <v>69.5</v>
      </c>
      <c r="E8" s="109">
        <v>1350</v>
      </c>
      <c r="F8" s="291">
        <v>67.900000000000006</v>
      </c>
      <c r="G8" s="291">
        <v>46.8</v>
      </c>
    </row>
    <row r="9" spans="1:7" x14ac:dyDescent="0.25">
      <c r="A9" s="500" t="s">
        <v>426</v>
      </c>
      <c r="B9" s="329">
        <v>2762</v>
      </c>
      <c r="C9" s="329">
        <v>2061</v>
      </c>
      <c r="D9" s="502">
        <v>74.61984069514844</v>
      </c>
      <c r="E9" s="329">
        <v>1331</v>
      </c>
      <c r="F9" s="502">
        <v>64.580300824842311</v>
      </c>
      <c r="G9" s="503">
        <v>48.2</v>
      </c>
    </row>
    <row r="10" spans="1:7" x14ac:dyDescent="0.25">
      <c r="A10" s="56" t="s">
        <v>427</v>
      </c>
      <c r="B10" s="109">
        <v>2649</v>
      </c>
      <c r="C10" s="109">
        <v>2095</v>
      </c>
      <c r="D10" s="289">
        <v>79.086447716119295</v>
      </c>
      <c r="E10" s="109">
        <v>1415</v>
      </c>
      <c r="F10" s="494">
        <v>67.5417661097852</v>
      </c>
      <c r="G10" s="494">
        <v>53.416383540958854</v>
      </c>
    </row>
    <row r="11" spans="1:7" x14ac:dyDescent="0.25">
      <c r="A11" s="500" t="s">
        <v>428</v>
      </c>
      <c r="B11" s="329">
        <v>2703</v>
      </c>
      <c r="C11" s="329">
        <v>2142</v>
      </c>
      <c r="D11" s="501">
        <v>79.245283018867923</v>
      </c>
      <c r="E11" s="329">
        <v>1457</v>
      </c>
      <c r="F11" s="501">
        <v>68.020541549953322</v>
      </c>
      <c r="G11" s="501">
        <v>53.903070662227158</v>
      </c>
    </row>
    <row r="12" spans="1:7" s="112" customFormat="1" x14ac:dyDescent="0.25">
      <c r="A12" s="113" t="s">
        <v>429</v>
      </c>
      <c r="B12" s="109">
        <v>2400</v>
      </c>
      <c r="C12" s="109">
        <v>2048</v>
      </c>
      <c r="D12" s="289">
        <v>85.333333333333329</v>
      </c>
      <c r="E12" s="109">
        <v>1332</v>
      </c>
      <c r="F12" s="289">
        <v>65.0390625</v>
      </c>
      <c r="G12" s="289">
        <v>55.5</v>
      </c>
    </row>
    <row r="13" spans="1:7" x14ac:dyDescent="0.25">
      <c r="A13" s="194" t="s">
        <v>430</v>
      </c>
      <c r="B13" s="329">
        <v>2297</v>
      </c>
      <c r="C13" s="329">
        <v>1943</v>
      </c>
      <c r="D13" s="290">
        <v>84.6</v>
      </c>
      <c r="E13" s="329">
        <v>1265</v>
      </c>
      <c r="F13" s="290">
        <v>65.099999999999994</v>
      </c>
      <c r="G13" s="290">
        <v>55.1</v>
      </c>
    </row>
    <row r="14" spans="1:7" s="97" customFormat="1" x14ac:dyDescent="0.25">
      <c r="A14" s="330" t="s">
        <v>431</v>
      </c>
      <c r="B14" s="109">
        <v>2223</v>
      </c>
      <c r="C14" s="109">
        <v>1860</v>
      </c>
      <c r="D14" s="332">
        <v>83.670715249662621</v>
      </c>
      <c r="E14" s="109">
        <v>1186</v>
      </c>
      <c r="F14" s="332">
        <v>63.763440860215056</v>
      </c>
      <c r="G14" s="332">
        <v>53.351327035537565</v>
      </c>
    </row>
    <row r="15" spans="1:7" ht="15.75" thickBot="1" x14ac:dyDescent="0.3">
      <c r="A15" s="329" t="s">
        <v>432</v>
      </c>
      <c r="B15" s="329">
        <v>1883</v>
      </c>
      <c r="C15" s="329">
        <v>1765</v>
      </c>
      <c r="D15" s="290">
        <f>(C15/B15)*100</f>
        <v>93.733404142326066</v>
      </c>
      <c r="E15" s="329">
        <v>1142</v>
      </c>
      <c r="F15" s="290">
        <f>(E15/C15)*100</f>
        <v>64.702549575070819</v>
      </c>
      <c r="G15" s="499">
        <f>(E15/B15)*100</f>
        <v>60.647902283590014</v>
      </c>
    </row>
    <row r="16" spans="1:7" s="51" customFormat="1" ht="16.5" thickTop="1" thickBot="1" x14ac:dyDescent="0.3">
      <c r="A16" s="495" t="s">
        <v>433</v>
      </c>
      <c r="B16" s="504">
        <f>(B15-B10)/B10</f>
        <v>-0.28916572291430731</v>
      </c>
      <c r="C16" s="496">
        <f>(C15-C10)/C10</f>
        <v>-0.15751789976133651</v>
      </c>
      <c r="D16" s="496"/>
      <c r="E16" s="496">
        <f>(E15-E10)/E10</f>
        <v>-0.19293286219081271</v>
      </c>
      <c r="F16" s="496"/>
      <c r="G16" s="496"/>
    </row>
    <row r="17" spans="1:7" s="51" customFormat="1" ht="15.75" thickBot="1" x14ac:dyDescent="0.3">
      <c r="A17" s="497" t="s">
        <v>434</v>
      </c>
      <c r="B17" s="505">
        <f>(B15-B14)/B14</f>
        <v>-0.15294646873594242</v>
      </c>
      <c r="C17" s="498">
        <f>(C15-C14)/C14</f>
        <v>-5.1075268817204304E-2</v>
      </c>
      <c r="D17" s="498"/>
      <c r="E17" s="498">
        <f>(E15-E14)/E14</f>
        <v>-3.7099494097807759E-2</v>
      </c>
      <c r="F17" s="498"/>
      <c r="G17" s="498"/>
    </row>
    <row r="18" spans="1:7" s="51" customFormat="1" ht="16.5" thickTop="1" thickBot="1" x14ac:dyDescent="0.3">
      <c r="A18" s="164" t="s">
        <v>443</v>
      </c>
      <c r="B18" s="375"/>
      <c r="C18" s="375"/>
      <c r="D18" s="381">
        <f>D15-D10</f>
        <v>14.646956426206771</v>
      </c>
      <c r="E18" s="382"/>
      <c r="F18" s="381">
        <f>F15-F10</f>
        <v>-2.8392165347143816</v>
      </c>
      <c r="G18" s="381">
        <f>(G15-G10)</f>
        <v>7.2315187426311596</v>
      </c>
    </row>
    <row r="19" spans="1:7" ht="15.75" thickBot="1" x14ac:dyDescent="0.3">
      <c r="A19" s="166" t="s">
        <v>436</v>
      </c>
      <c r="B19" s="383"/>
      <c r="C19" s="383"/>
      <c r="D19" s="384">
        <f>(D15-D14)</f>
        <v>10.062688892663445</v>
      </c>
      <c r="E19" s="383"/>
      <c r="F19" s="384">
        <f>(F15-F14)</f>
        <v>0.93910871485576308</v>
      </c>
      <c r="G19" s="384">
        <f>(G15-G14)</f>
        <v>7.2965752480524486</v>
      </c>
    </row>
    <row r="20" spans="1:7" ht="15.75" thickTop="1" x14ac:dyDescent="0.25">
      <c r="A20" s="464" t="s">
        <v>437</v>
      </c>
      <c r="B20" s="464"/>
      <c r="C20" s="464"/>
      <c r="D20" s="464"/>
      <c r="E20" s="464"/>
      <c r="F20" s="464"/>
      <c r="G20" s="464"/>
    </row>
    <row r="21" spans="1:7" x14ac:dyDescent="0.25">
      <c r="A21" s="1091" t="s">
        <v>166</v>
      </c>
      <c r="B21" s="1091"/>
      <c r="C21" s="1091"/>
      <c r="D21" s="1091"/>
      <c r="E21" s="1091"/>
      <c r="F21" s="1091"/>
      <c r="G21" s="1091"/>
    </row>
    <row r="23" spans="1:7" x14ac:dyDescent="0.25">
      <c r="A23" s="991"/>
      <c r="B23" s="991"/>
      <c r="C23" s="991"/>
      <c r="D23" s="991"/>
      <c r="E23" s="991"/>
      <c r="F23" s="258"/>
      <c r="G23" s="991"/>
    </row>
  </sheetData>
  <mergeCells count="9">
    <mergeCell ref="A1:G2"/>
    <mergeCell ref="A21:G21"/>
    <mergeCell ref="A4:A5"/>
    <mergeCell ref="B4:B5"/>
    <mergeCell ref="F4:F5"/>
    <mergeCell ref="G4:G5"/>
    <mergeCell ref="C4:C5"/>
    <mergeCell ref="D4:D5"/>
    <mergeCell ref="E4:E5"/>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8"/>
  <sheetViews>
    <sheetView zoomScaleNormal="100" zoomScaleSheetLayoutView="110" workbookViewId="0">
      <selection activeCell="R6" sqref="R6"/>
    </sheetView>
  </sheetViews>
  <sheetFormatPr defaultRowHeight="15" x14ac:dyDescent="0.25"/>
  <cols>
    <col min="12" max="12" width="10.85546875" customWidth="1"/>
  </cols>
  <sheetData>
    <row r="3" spans="1:12" s="97" customFormat="1" ht="21" x14ac:dyDescent="0.25">
      <c r="A3" s="1109" t="s">
        <v>440</v>
      </c>
      <c r="B3" s="1109"/>
      <c r="C3" s="1109"/>
      <c r="D3" s="1109"/>
      <c r="E3" s="1109"/>
      <c r="F3" s="1109"/>
      <c r="G3" s="1109"/>
      <c r="H3" s="1109"/>
      <c r="I3" s="1109"/>
      <c r="J3" s="1109"/>
      <c r="K3" s="1109"/>
      <c r="L3" s="1109"/>
    </row>
    <row r="20" spans="1:12" s="248" customFormat="1" x14ac:dyDescent="0.25">
      <c r="A20" s="991"/>
      <c r="B20" s="991"/>
      <c r="C20" s="991"/>
      <c r="D20" s="991"/>
      <c r="E20" s="991"/>
      <c r="F20" s="991"/>
      <c r="G20" s="991"/>
      <c r="H20" s="991"/>
      <c r="I20" s="991"/>
      <c r="J20" s="991"/>
      <c r="K20" s="991"/>
      <c r="L20" s="991"/>
    </row>
    <row r="21" spans="1:12" s="248" customFormat="1" x14ac:dyDescent="0.25">
      <c r="A21" s="991"/>
      <c r="B21" s="991"/>
      <c r="C21" s="991"/>
      <c r="D21" s="991"/>
      <c r="E21" s="991"/>
      <c r="F21" s="991"/>
      <c r="G21" s="991"/>
      <c r="H21" s="991"/>
      <c r="I21" s="991"/>
      <c r="J21" s="991"/>
      <c r="K21" s="991"/>
      <c r="L21" s="991"/>
    </row>
    <row r="22" spans="1:12" x14ac:dyDescent="0.25">
      <c r="A22" s="991"/>
      <c r="B22" s="1022"/>
      <c r="C22" s="1022"/>
      <c r="D22" s="1022"/>
      <c r="E22" s="1022"/>
      <c r="F22" s="1022"/>
      <c r="G22" s="1022"/>
      <c r="H22" s="1022"/>
      <c r="I22" s="1022"/>
      <c r="J22" s="1022"/>
      <c r="K22" s="1022"/>
      <c r="L22" s="1022"/>
    </row>
    <row r="28" spans="1:12" x14ac:dyDescent="0.25">
      <c r="A28" s="1022" t="s">
        <v>444</v>
      </c>
      <c r="B28" s="991"/>
      <c r="C28" s="991"/>
      <c r="D28" s="991"/>
      <c r="E28" s="991"/>
      <c r="F28" s="991"/>
      <c r="G28" s="991"/>
      <c r="H28" s="991"/>
      <c r="I28" s="991"/>
      <c r="J28" s="991"/>
      <c r="K28" s="991"/>
      <c r="L28" s="991"/>
    </row>
  </sheetData>
  <mergeCells count="1">
    <mergeCell ref="A3:L3"/>
  </mergeCells>
  <printOptions horizontalCentered="1" verticalCentered="1"/>
  <pageMargins left="0.5" right="0.7" top="0.5" bottom="0.75" header="0.3" footer="0.3"/>
  <pageSetup scale="97" orientation="landscape" r:id="rId1"/>
  <headerFooter differentFirst="1">
    <firstFooter xml:space="preserve">&amp;C
</first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20"/>
  <sheetViews>
    <sheetView zoomScaleNormal="100" workbookViewId="0">
      <selection activeCell="J1" sqref="J1"/>
    </sheetView>
  </sheetViews>
  <sheetFormatPr defaultRowHeight="15" x14ac:dyDescent="0.25"/>
  <sheetData>
    <row r="1" spans="4:4" ht="15" customHeight="1" x14ac:dyDescent="0.25">
      <c r="D1" s="4"/>
    </row>
    <row r="2" spans="4:4" ht="15" customHeight="1" x14ac:dyDescent="0.25">
      <c r="D2" s="9"/>
    </row>
    <row r="3" spans="4:4" ht="15" customHeight="1" x14ac:dyDescent="0.25">
      <c r="D3" s="4"/>
    </row>
    <row r="4" spans="4:4" ht="15" customHeight="1" x14ac:dyDescent="0.25">
      <c r="D4" s="4"/>
    </row>
    <row r="5" spans="4:4" ht="15" customHeight="1" x14ac:dyDescent="0.25">
      <c r="D5" s="16"/>
    </row>
    <row r="6" spans="4:4" ht="15" customHeight="1" x14ac:dyDescent="0.25">
      <c r="D6" s="16"/>
    </row>
    <row r="7" spans="4:4" ht="15" customHeight="1" x14ac:dyDescent="0.25">
      <c r="D7" s="991"/>
    </row>
    <row r="8" spans="4:4" ht="15" customHeight="1" x14ac:dyDescent="0.25">
      <c r="D8" s="4"/>
    </row>
    <row r="9" spans="4:4" ht="15" customHeight="1" x14ac:dyDescent="0.25">
      <c r="D9" s="15"/>
    </row>
    <row r="10" spans="4:4" ht="15" customHeight="1" x14ac:dyDescent="0.25">
      <c r="D10" s="17"/>
    </row>
    <row r="11" spans="4:4" ht="15" customHeight="1" x14ac:dyDescent="0.25">
      <c r="D11" s="17"/>
    </row>
    <row r="12" spans="4:4" ht="15" customHeight="1" x14ac:dyDescent="0.25">
      <c r="D12" s="17"/>
    </row>
    <row r="13" spans="4:4" ht="15" customHeight="1" x14ac:dyDescent="0.25">
      <c r="D13" s="17"/>
    </row>
    <row r="14" spans="4:4" ht="15" customHeight="1" x14ac:dyDescent="0.25">
      <c r="D14" s="17"/>
    </row>
    <row r="15" spans="4:4" ht="15" customHeight="1" x14ac:dyDescent="0.25">
      <c r="D15" s="17"/>
    </row>
    <row r="16" spans="4:4" x14ac:dyDescent="0.25">
      <c r="D16" s="3"/>
    </row>
    <row r="17" spans="4:4" x14ac:dyDescent="0.25">
      <c r="D17" s="15"/>
    </row>
    <row r="18" spans="4:4" x14ac:dyDescent="0.25">
      <c r="D18" s="15"/>
    </row>
    <row r="19" spans="4:4" x14ac:dyDescent="0.25">
      <c r="D19" s="15"/>
    </row>
    <row r="20" spans="4:4" x14ac:dyDescent="0.25">
      <c r="D20" s="15"/>
    </row>
  </sheetData>
  <printOptions horizontalCentered="1" verticalCentered="1"/>
  <pageMargins left="0.5" right="0.7" top="0.5" bottom="0.75" header="0.3" footer="0.3"/>
  <pageSetup orientation="landscape" r:id="rId1"/>
  <headerFooter differentFirst="1">
    <firstFooter xml:space="preserve">&amp;C
</first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zoomScaleSheetLayoutView="100" workbookViewId="0">
      <selection activeCell="D17" sqref="D17"/>
    </sheetView>
  </sheetViews>
  <sheetFormatPr defaultRowHeight="15" x14ac:dyDescent="0.25"/>
  <cols>
    <col min="1" max="1" width="26.5703125" style="167" customWidth="1"/>
    <col min="2" max="2" width="12" style="167" customWidth="1"/>
    <col min="3" max="3" width="11.42578125" style="167" customWidth="1"/>
    <col min="4" max="4" width="11" style="167" customWidth="1"/>
    <col min="5" max="6" width="11.28515625" style="167" customWidth="1"/>
    <col min="7" max="7" width="8.42578125" style="167" customWidth="1"/>
    <col min="8" max="8" width="22.5703125" style="167" customWidth="1"/>
    <col min="9" max="9" width="18.28515625" style="167" bestFit="1" customWidth="1"/>
    <col min="10" max="10" width="9.140625" style="167"/>
    <col min="11" max="11" width="18.28515625" style="167" bestFit="1" customWidth="1"/>
    <col min="12" max="16384" width="9.140625" style="167"/>
  </cols>
  <sheetData>
    <row r="1" spans="1:13" ht="18.75" x14ac:dyDescent="0.25">
      <c r="A1" s="1107" t="s">
        <v>445</v>
      </c>
      <c r="B1" s="1107"/>
      <c r="C1" s="1107"/>
      <c r="D1" s="1107"/>
      <c r="E1" s="1107"/>
      <c r="F1" s="1107"/>
      <c r="G1" s="39"/>
      <c r="H1" s="1041"/>
      <c r="I1" s="60"/>
      <c r="J1" s="60"/>
      <c r="K1" s="991"/>
      <c r="L1" s="991"/>
      <c r="M1" s="991"/>
    </row>
    <row r="2" spans="1:13" ht="19.5" customHeight="1" thickBot="1" x14ac:dyDescent="0.3">
      <c r="A2" s="1125"/>
      <c r="B2" s="1125"/>
      <c r="C2" s="1125"/>
      <c r="D2" s="1125"/>
      <c r="E2" s="1125"/>
      <c r="F2" s="1125"/>
      <c r="G2" s="991"/>
      <c r="H2" s="90"/>
      <c r="I2" s="91"/>
      <c r="J2" s="91"/>
      <c r="K2" s="91"/>
      <c r="L2" s="91"/>
      <c r="M2" s="91"/>
    </row>
    <row r="3" spans="1:13" ht="20.100000000000001" customHeight="1" x14ac:dyDescent="0.25">
      <c r="A3" s="1126" t="s">
        <v>446</v>
      </c>
      <c r="B3" s="1126" t="s">
        <v>101</v>
      </c>
      <c r="C3" s="1126"/>
      <c r="D3" s="1126" t="s">
        <v>102</v>
      </c>
      <c r="E3" s="1126"/>
      <c r="F3" s="1126" t="s">
        <v>149</v>
      </c>
      <c r="G3" s="991"/>
      <c r="H3" s="82"/>
      <c r="I3" s="84"/>
      <c r="J3" s="83"/>
      <c r="K3" s="84"/>
      <c r="L3" s="84"/>
      <c r="M3" s="85"/>
    </row>
    <row r="4" spans="1:13" ht="20.100000000000001" customHeight="1" thickBot="1" x14ac:dyDescent="0.3">
      <c r="A4" s="1127"/>
      <c r="B4" s="1036" t="s">
        <v>447</v>
      </c>
      <c r="C4" s="1036" t="s">
        <v>448</v>
      </c>
      <c r="D4" s="1036" t="s">
        <v>447</v>
      </c>
      <c r="E4" s="1036" t="s">
        <v>448</v>
      </c>
      <c r="F4" s="1127"/>
      <c r="G4" s="991"/>
      <c r="I4" s="83"/>
      <c r="J4" s="83"/>
      <c r="K4" s="83"/>
      <c r="L4" s="84"/>
      <c r="M4" s="85"/>
    </row>
    <row r="5" spans="1:13" ht="20.100000000000001" customHeight="1" x14ac:dyDescent="0.25">
      <c r="A5" s="513" t="s">
        <v>150</v>
      </c>
      <c r="B5" s="211">
        <v>5164</v>
      </c>
      <c r="C5" s="211">
        <v>714</v>
      </c>
      <c r="D5" s="211">
        <v>301</v>
      </c>
      <c r="E5" s="211">
        <v>651</v>
      </c>
      <c r="F5" s="211">
        <f>SUM(B5:E5)</f>
        <v>6830</v>
      </c>
      <c r="G5" s="991"/>
      <c r="I5" s="991"/>
      <c r="J5" s="991"/>
      <c r="K5" s="991"/>
      <c r="L5" s="991"/>
      <c r="M5" s="991"/>
    </row>
    <row r="6" spans="1:13" ht="20.100000000000001" customHeight="1" thickBot="1" x14ac:dyDescent="0.3">
      <c r="A6" s="87" t="s">
        <v>151</v>
      </c>
      <c r="B6" s="88">
        <v>7892</v>
      </c>
      <c r="C6" s="88">
        <v>942</v>
      </c>
      <c r="D6" s="88">
        <v>726</v>
      </c>
      <c r="E6" s="88">
        <v>1329</v>
      </c>
      <c r="F6" s="127">
        <f>SUM(B6:E6)</f>
        <v>10889</v>
      </c>
      <c r="G6" s="991"/>
      <c r="H6" s="991"/>
      <c r="I6" s="991"/>
      <c r="J6" s="991"/>
      <c r="K6" s="991"/>
      <c r="L6" s="991"/>
      <c r="M6" s="991"/>
    </row>
    <row r="7" spans="1:13" ht="20.100000000000001" customHeight="1" thickBot="1" x14ac:dyDescent="0.3">
      <c r="A7" s="800" t="s">
        <v>149</v>
      </c>
      <c r="B7" s="867">
        <f t="shared" ref="B7:C7" si="0">SUM(B5:B6)</f>
        <v>13056</v>
      </c>
      <c r="C7" s="867">
        <f t="shared" si="0"/>
        <v>1656</v>
      </c>
      <c r="D7" s="867">
        <f>SUM(D5:D6)</f>
        <v>1027</v>
      </c>
      <c r="E7" s="867">
        <f>SUM(E5:E6)</f>
        <v>1980</v>
      </c>
      <c r="F7" s="867">
        <f>SUM(F5:F6)</f>
        <v>17719</v>
      </c>
      <c r="G7" s="991"/>
      <c r="H7" s="991"/>
      <c r="I7" s="991"/>
      <c r="J7" s="991"/>
      <c r="K7" s="991"/>
      <c r="L7" s="991"/>
      <c r="M7" s="991"/>
    </row>
    <row r="8" spans="1:13" ht="20.100000000000001" customHeight="1" x14ac:dyDescent="0.25">
      <c r="A8" s="90"/>
      <c r="B8" s="91"/>
      <c r="C8" s="91"/>
      <c r="D8" s="91"/>
      <c r="E8" s="91"/>
      <c r="F8" s="91"/>
      <c r="G8" s="991"/>
      <c r="H8" s="991"/>
      <c r="I8" s="991"/>
      <c r="J8" s="991"/>
      <c r="K8" s="991"/>
      <c r="L8" s="991"/>
      <c r="M8" s="991"/>
    </row>
    <row r="9" spans="1:13" ht="22.5" customHeight="1" x14ac:dyDescent="0.25">
      <c r="A9" s="82"/>
      <c r="B9" s="84"/>
      <c r="C9" s="83"/>
      <c r="D9" s="84"/>
      <c r="E9" s="84"/>
      <c r="F9" s="85"/>
      <c r="G9" s="991"/>
      <c r="H9" s="991"/>
      <c r="I9" s="991"/>
      <c r="J9" s="991"/>
      <c r="K9" s="991"/>
      <c r="L9" s="991"/>
      <c r="M9" s="991"/>
    </row>
    <row r="10" spans="1:13" ht="22.5" customHeight="1" thickBot="1" x14ac:dyDescent="0.3">
      <c r="A10" s="82"/>
      <c r="B10" s="83"/>
      <c r="C10" s="83"/>
      <c r="D10" s="83"/>
      <c r="E10" s="84"/>
      <c r="F10" s="85"/>
      <c r="G10" s="991"/>
      <c r="H10" s="991"/>
      <c r="I10" s="991"/>
      <c r="J10" s="991"/>
      <c r="K10" s="991"/>
      <c r="L10" s="991"/>
      <c r="M10" s="991"/>
    </row>
    <row r="11" spans="1:13" ht="20.100000000000001" customHeight="1" x14ac:dyDescent="0.25">
      <c r="A11" s="1126" t="s">
        <v>449</v>
      </c>
      <c r="B11" s="1126" t="s">
        <v>101</v>
      </c>
      <c r="C11" s="1126"/>
      <c r="D11" s="1126" t="s">
        <v>102</v>
      </c>
      <c r="E11" s="1126"/>
      <c r="F11" s="1126" t="s">
        <v>149</v>
      </c>
      <c r="G11" s="991"/>
      <c r="H11" s="991"/>
      <c r="I11" s="991"/>
      <c r="J11" s="991"/>
      <c r="K11" s="991"/>
      <c r="L11" s="991"/>
      <c r="M11" s="991"/>
    </row>
    <row r="12" spans="1:13" ht="20.100000000000001" customHeight="1" thickBot="1" x14ac:dyDescent="0.3">
      <c r="A12" s="1127"/>
      <c r="B12" s="1036" t="s">
        <v>447</v>
      </c>
      <c r="C12" s="1036" t="s">
        <v>448</v>
      </c>
      <c r="D12" s="1036" t="s">
        <v>447</v>
      </c>
      <c r="E12" s="1036" t="s">
        <v>448</v>
      </c>
      <c r="F12" s="1127"/>
      <c r="G12" s="991"/>
      <c r="H12" s="991"/>
      <c r="I12" s="991"/>
      <c r="J12" s="991"/>
      <c r="K12" s="991"/>
      <c r="L12" s="991"/>
      <c r="M12" s="991"/>
    </row>
    <row r="13" spans="1:13" ht="20.100000000000001" customHeight="1" x14ac:dyDescent="0.25">
      <c r="A13" s="513" t="s">
        <v>154</v>
      </c>
      <c r="B13" s="211">
        <v>1389</v>
      </c>
      <c r="C13" s="211">
        <v>251</v>
      </c>
      <c r="D13" s="211">
        <v>208</v>
      </c>
      <c r="E13" s="211">
        <v>216</v>
      </c>
      <c r="F13" s="507">
        <f>SUM(B13:E13)</f>
        <v>2064</v>
      </c>
      <c r="G13" s="991"/>
      <c r="H13" s="991"/>
      <c r="I13" s="991"/>
      <c r="J13" s="991"/>
      <c r="K13" s="991"/>
      <c r="L13" s="991"/>
      <c r="M13" s="991"/>
    </row>
    <row r="14" spans="1:13" ht="20.100000000000001" customHeight="1" x14ac:dyDescent="0.25">
      <c r="A14" s="126" t="s">
        <v>164</v>
      </c>
      <c r="B14" s="127">
        <v>30</v>
      </c>
      <c r="C14" s="127">
        <v>0</v>
      </c>
      <c r="D14" s="127">
        <v>1</v>
      </c>
      <c r="E14" s="127">
        <v>5</v>
      </c>
      <c r="F14" s="284">
        <f t="shared" ref="F14:F21" si="1">SUM(B14:E14)</f>
        <v>36</v>
      </c>
      <c r="G14" s="991"/>
      <c r="H14" s="991"/>
      <c r="I14" s="991"/>
      <c r="J14" s="991"/>
      <c r="K14" s="991"/>
      <c r="L14" s="991"/>
      <c r="M14" s="991"/>
    </row>
    <row r="15" spans="1:13" ht="20.100000000000001" customHeight="1" x14ac:dyDescent="0.25">
      <c r="A15" s="513" t="s">
        <v>158</v>
      </c>
      <c r="B15" s="211">
        <v>329</v>
      </c>
      <c r="C15" s="211">
        <v>64</v>
      </c>
      <c r="D15" s="211">
        <v>30</v>
      </c>
      <c r="E15" s="211">
        <v>68</v>
      </c>
      <c r="F15" s="507">
        <f t="shared" si="1"/>
        <v>491</v>
      </c>
      <c r="G15" s="991"/>
      <c r="H15" s="991"/>
      <c r="I15" s="991"/>
      <c r="J15" s="991"/>
      <c r="K15" s="991"/>
      <c r="L15" s="991"/>
      <c r="M15" s="991"/>
    </row>
    <row r="16" spans="1:13" ht="20.100000000000001" customHeight="1" x14ac:dyDescent="0.25">
      <c r="A16" s="126" t="s">
        <v>450</v>
      </c>
      <c r="B16" s="127">
        <v>9772</v>
      </c>
      <c r="C16" s="127">
        <v>1129</v>
      </c>
      <c r="D16" s="127">
        <v>650</v>
      </c>
      <c r="E16" s="127">
        <v>1506</v>
      </c>
      <c r="F16" s="284">
        <f t="shared" si="1"/>
        <v>13057</v>
      </c>
      <c r="G16" s="991"/>
      <c r="H16" s="991"/>
      <c r="I16" s="991"/>
      <c r="J16" s="991"/>
      <c r="K16" s="991"/>
      <c r="L16" s="991"/>
      <c r="M16" s="991"/>
    </row>
    <row r="17" spans="1:7" ht="20.100000000000001" customHeight="1" x14ac:dyDescent="0.25">
      <c r="A17" s="513" t="s">
        <v>160</v>
      </c>
      <c r="B17" s="211">
        <v>8</v>
      </c>
      <c r="C17" s="211">
        <v>0</v>
      </c>
      <c r="D17" s="211">
        <v>2</v>
      </c>
      <c r="E17" s="211">
        <v>0</v>
      </c>
      <c r="F17" s="507">
        <f t="shared" si="1"/>
        <v>10</v>
      </c>
      <c r="G17" s="991"/>
    </row>
    <row r="18" spans="1:7" ht="20.100000000000001" customHeight="1" x14ac:dyDescent="0.25">
      <c r="A18" s="126" t="s">
        <v>451</v>
      </c>
      <c r="B18" s="127">
        <v>769</v>
      </c>
      <c r="C18" s="127">
        <v>91</v>
      </c>
      <c r="D18" s="127">
        <v>59</v>
      </c>
      <c r="E18" s="127">
        <v>84</v>
      </c>
      <c r="F18" s="284">
        <f t="shared" si="1"/>
        <v>1003</v>
      </c>
      <c r="G18" s="991"/>
    </row>
    <row r="19" spans="1:7" ht="20.100000000000001" customHeight="1" x14ac:dyDescent="0.25">
      <c r="A19" s="513" t="s">
        <v>170</v>
      </c>
      <c r="B19" s="211">
        <v>31</v>
      </c>
      <c r="C19" s="211">
        <v>2</v>
      </c>
      <c r="D19" s="211">
        <v>25</v>
      </c>
      <c r="E19" s="211">
        <v>16</v>
      </c>
      <c r="F19" s="507">
        <f t="shared" si="1"/>
        <v>74</v>
      </c>
      <c r="G19" s="991"/>
    </row>
    <row r="20" spans="1:7" ht="20.100000000000001" customHeight="1" x14ac:dyDescent="0.25">
      <c r="A20" s="128" t="s">
        <v>163</v>
      </c>
      <c r="B20" s="129">
        <v>476</v>
      </c>
      <c r="C20" s="129">
        <v>68</v>
      </c>
      <c r="D20" s="129">
        <v>24</v>
      </c>
      <c r="E20" s="129">
        <v>45</v>
      </c>
      <c r="F20" s="284">
        <f t="shared" si="1"/>
        <v>613</v>
      </c>
      <c r="G20" s="991"/>
    </row>
    <row r="21" spans="1:7" ht="20.100000000000001" customHeight="1" thickBot="1" x14ac:dyDescent="0.3">
      <c r="A21" s="725" t="s">
        <v>171</v>
      </c>
      <c r="B21" s="866">
        <v>252</v>
      </c>
      <c r="C21" s="866">
        <v>51</v>
      </c>
      <c r="D21" s="866">
        <v>28</v>
      </c>
      <c r="E21" s="866">
        <v>40</v>
      </c>
      <c r="F21" s="507">
        <f t="shared" si="1"/>
        <v>371</v>
      </c>
      <c r="G21" s="991"/>
    </row>
    <row r="22" spans="1:7" ht="20.100000000000001" customHeight="1" thickBot="1" x14ac:dyDescent="0.3">
      <c r="A22" s="727" t="s">
        <v>149</v>
      </c>
      <c r="B22" s="801">
        <f>SUM(B13:B21)</f>
        <v>13056</v>
      </c>
      <c r="C22" s="801">
        <f t="shared" ref="C22:F22" si="2">SUM(C13:C21)</f>
        <v>1656</v>
      </c>
      <c r="D22" s="801">
        <f t="shared" si="2"/>
        <v>1027</v>
      </c>
      <c r="E22" s="801">
        <f t="shared" si="2"/>
        <v>1980</v>
      </c>
      <c r="F22" s="801">
        <f t="shared" si="2"/>
        <v>17719</v>
      </c>
      <c r="G22" s="991"/>
    </row>
    <row r="23" spans="1:7" ht="20.100000000000001" customHeight="1" x14ac:dyDescent="0.25">
      <c r="A23" s="89"/>
      <c r="B23" s="314"/>
      <c r="C23" s="79"/>
      <c r="D23" s="79"/>
      <c r="E23" s="79"/>
      <c r="F23" s="79"/>
      <c r="G23" s="991"/>
    </row>
    <row r="24" spans="1:7" ht="21" customHeight="1" x14ac:dyDescent="0.25">
      <c r="A24" s="1091" t="s">
        <v>166</v>
      </c>
      <c r="B24" s="1091"/>
      <c r="C24" s="1091"/>
      <c r="D24" s="1091"/>
      <c r="E24" s="1091"/>
      <c r="F24" s="1091"/>
      <c r="G24" s="80"/>
    </row>
  </sheetData>
  <mergeCells count="10">
    <mergeCell ref="A1:F2"/>
    <mergeCell ref="A24:F24"/>
    <mergeCell ref="F3:F4"/>
    <mergeCell ref="A3:A4"/>
    <mergeCell ref="A11:A12"/>
    <mergeCell ref="B11:C11"/>
    <mergeCell ref="D11:E11"/>
    <mergeCell ref="F11:F12"/>
    <mergeCell ref="B3:C3"/>
    <mergeCell ref="D3:E3"/>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zoomScaleSheetLayoutView="100" workbookViewId="0">
      <selection sqref="A1:F1"/>
    </sheetView>
  </sheetViews>
  <sheetFormatPr defaultRowHeight="15" x14ac:dyDescent="0.25"/>
  <cols>
    <col min="1" max="1" width="35.7109375" style="167" customWidth="1"/>
    <col min="2" max="6" width="14.5703125" style="167" customWidth="1"/>
    <col min="7" max="7" width="8.42578125" style="167" customWidth="1"/>
    <col min="8" max="8" width="10.28515625" style="167" customWidth="1"/>
    <col min="9" max="9" width="10.140625" style="167" customWidth="1"/>
    <col min="10" max="10" width="12.42578125" style="167" customWidth="1"/>
    <col min="11" max="11" width="11.140625" style="167" customWidth="1"/>
    <col min="12" max="12" width="9.7109375" style="167" customWidth="1"/>
    <col min="13" max="16384" width="9.140625" style="167"/>
  </cols>
  <sheetData>
    <row r="1" spans="1:8" ht="32.25" customHeight="1" x14ac:dyDescent="0.25">
      <c r="A1" s="1128" t="s">
        <v>452</v>
      </c>
      <c r="B1" s="1128"/>
      <c r="C1" s="1128"/>
      <c r="D1" s="1128"/>
      <c r="E1" s="1128"/>
      <c r="F1" s="1128"/>
      <c r="G1" s="991"/>
      <c r="H1" s="991"/>
    </row>
    <row r="2" spans="1:8" ht="17.25" thickBot="1" x14ac:dyDescent="0.3">
      <c r="A2" s="34"/>
      <c r="B2" s="34"/>
      <c r="C2" s="34"/>
      <c r="D2" s="34"/>
      <c r="E2" s="34"/>
      <c r="F2" s="34"/>
      <c r="G2" s="991"/>
      <c r="H2" s="991"/>
    </row>
    <row r="3" spans="1:8" ht="15.75" customHeight="1" x14ac:dyDescent="0.25">
      <c r="A3" s="1126" t="s">
        <v>453</v>
      </c>
      <c r="B3" s="1126" t="s">
        <v>101</v>
      </c>
      <c r="C3" s="1126"/>
      <c r="D3" s="1126" t="s">
        <v>102</v>
      </c>
      <c r="E3" s="1126"/>
      <c r="F3" s="1126" t="s">
        <v>149</v>
      </c>
      <c r="G3" s="991"/>
      <c r="H3" s="991"/>
    </row>
    <row r="4" spans="1:8" ht="15.75" thickBot="1" x14ac:dyDescent="0.3">
      <c r="A4" s="1127"/>
      <c r="B4" s="1036" t="s">
        <v>447</v>
      </c>
      <c r="C4" s="1036" t="s">
        <v>448</v>
      </c>
      <c r="D4" s="1036" t="s">
        <v>447</v>
      </c>
      <c r="E4" s="1036" t="s">
        <v>448</v>
      </c>
      <c r="F4" s="1127"/>
      <c r="G4" s="991"/>
      <c r="H4" s="991"/>
    </row>
    <row r="5" spans="1:8" x14ac:dyDescent="0.25">
      <c r="A5" s="513" t="s">
        <v>454</v>
      </c>
      <c r="B5" s="211">
        <v>13040</v>
      </c>
      <c r="C5" s="211">
        <v>1383</v>
      </c>
      <c r="D5" s="211">
        <v>986</v>
      </c>
      <c r="E5" s="211">
        <v>1767</v>
      </c>
      <c r="F5" s="507">
        <f>SUM(B5:E5)</f>
        <v>17176</v>
      </c>
      <c r="G5" s="991"/>
      <c r="H5" s="19"/>
    </row>
    <row r="6" spans="1:8" ht="15" customHeight="1" thickBot="1" x14ac:dyDescent="0.3">
      <c r="A6" s="87" t="s">
        <v>455</v>
      </c>
      <c r="B6" s="88">
        <v>16</v>
      </c>
      <c r="C6" s="88">
        <v>273</v>
      </c>
      <c r="D6" s="88">
        <v>41</v>
      </c>
      <c r="E6" s="88">
        <v>213</v>
      </c>
      <c r="F6" s="511">
        <f>SUM(B6:E6)</f>
        <v>543</v>
      </c>
      <c r="G6" s="991"/>
      <c r="H6" s="19"/>
    </row>
    <row r="7" spans="1:8" ht="15.75" thickBot="1" x14ac:dyDescent="0.3">
      <c r="A7" s="512" t="s">
        <v>149</v>
      </c>
      <c r="B7" s="508">
        <f>SUM(B5:B6)</f>
        <v>13056</v>
      </c>
      <c r="C7" s="508">
        <f t="shared" ref="C7:F7" si="0">SUM(C5:C6)</f>
        <v>1656</v>
      </c>
      <c r="D7" s="508">
        <f t="shared" si="0"/>
        <v>1027</v>
      </c>
      <c r="E7" s="508">
        <f t="shared" si="0"/>
        <v>1980</v>
      </c>
      <c r="F7" s="508">
        <f t="shared" si="0"/>
        <v>17719</v>
      </c>
      <c r="G7" s="991"/>
      <c r="H7" s="19"/>
    </row>
    <row r="8" spans="1:8" x14ac:dyDescent="0.25">
      <c r="A8" s="82"/>
      <c r="B8" s="83"/>
      <c r="C8" s="83"/>
      <c r="D8" s="83"/>
      <c r="E8" s="83"/>
      <c r="F8" s="85"/>
      <c r="G8" s="991"/>
      <c r="H8" s="991"/>
    </row>
    <row r="9" spans="1:8" x14ac:dyDescent="0.25">
      <c r="A9" s="82"/>
      <c r="B9" s="83"/>
      <c r="C9" s="83"/>
      <c r="D9" s="83"/>
      <c r="E9" s="83"/>
      <c r="F9" s="85"/>
      <c r="G9" s="991"/>
      <c r="H9" s="991"/>
    </row>
    <row r="10" spans="1:8" x14ac:dyDescent="0.25">
      <c r="A10" s="82"/>
      <c r="B10" s="83"/>
      <c r="C10" s="83"/>
      <c r="D10" s="83"/>
      <c r="E10" s="83"/>
      <c r="F10" s="85"/>
      <c r="G10" s="991"/>
      <c r="H10" s="991"/>
    </row>
    <row r="11" spans="1:8" x14ac:dyDescent="0.25">
      <c r="A11" s="82"/>
      <c r="B11" s="83"/>
      <c r="C11" s="83"/>
      <c r="D11" s="83"/>
      <c r="E11" s="83"/>
      <c r="F11" s="85"/>
      <c r="G11" s="991"/>
      <c r="H11" s="991"/>
    </row>
    <row r="12" spans="1:8" x14ac:dyDescent="0.25">
      <c r="A12" s="82"/>
      <c r="B12" s="83"/>
      <c r="C12" s="83"/>
      <c r="D12" s="83"/>
      <c r="E12" s="83"/>
      <c r="F12" s="85"/>
      <c r="G12" s="991"/>
      <c r="H12" s="991"/>
    </row>
    <row r="13" spans="1:8" ht="15.75" thickBot="1" x14ac:dyDescent="0.3">
      <c r="A13" s="86"/>
      <c r="B13" s="83"/>
      <c r="C13" s="83"/>
      <c r="D13" s="83"/>
      <c r="E13" s="83"/>
      <c r="F13" s="85"/>
      <c r="G13" s="991"/>
      <c r="H13" s="991"/>
    </row>
    <row r="14" spans="1:8" ht="15.75" customHeight="1" x14ac:dyDescent="0.25">
      <c r="A14" s="1126" t="s">
        <v>456</v>
      </c>
      <c r="B14" s="1126" t="s">
        <v>101</v>
      </c>
      <c r="C14" s="1126"/>
      <c r="D14" s="1126" t="s">
        <v>102</v>
      </c>
      <c r="E14" s="1126"/>
      <c r="F14" s="1126" t="s">
        <v>149</v>
      </c>
      <c r="G14" s="991"/>
      <c r="H14" s="991"/>
    </row>
    <row r="15" spans="1:8" ht="15.75" thickBot="1" x14ac:dyDescent="0.3">
      <c r="A15" s="1127"/>
      <c r="B15" s="1036" t="s">
        <v>447</v>
      </c>
      <c r="C15" s="1036" t="s">
        <v>448</v>
      </c>
      <c r="D15" s="1036" t="s">
        <v>447</v>
      </c>
      <c r="E15" s="1036" t="s">
        <v>448</v>
      </c>
      <c r="F15" s="1127"/>
      <c r="G15" s="991"/>
      <c r="H15" s="991"/>
    </row>
    <row r="16" spans="1:8" x14ac:dyDescent="0.25">
      <c r="A16" s="506" t="s">
        <v>457</v>
      </c>
      <c r="B16" s="211">
        <v>1387</v>
      </c>
      <c r="C16" s="211">
        <v>138</v>
      </c>
      <c r="D16" s="211">
        <v>47</v>
      </c>
      <c r="E16" s="211">
        <v>126</v>
      </c>
      <c r="F16" s="507">
        <f>SUM(B16:E16)</f>
        <v>1698</v>
      </c>
      <c r="G16" s="84"/>
      <c r="H16" s="991"/>
    </row>
    <row r="17" spans="1:12" x14ac:dyDescent="0.25">
      <c r="A17" s="428" t="s">
        <v>458</v>
      </c>
      <c r="B17" s="127">
        <v>3652</v>
      </c>
      <c r="C17" s="127">
        <v>333</v>
      </c>
      <c r="D17" s="127">
        <v>171</v>
      </c>
      <c r="E17" s="127">
        <v>753</v>
      </c>
      <c r="F17" s="284">
        <f t="shared" ref="F17:F23" si="1">SUM(B17:E17)</f>
        <v>4909</v>
      </c>
      <c r="G17" s="991"/>
      <c r="H17" s="991"/>
      <c r="I17" s="991"/>
      <c r="J17" s="991"/>
      <c r="K17" s="991"/>
      <c r="L17" s="991"/>
    </row>
    <row r="18" spans="1:12" x14ac:dyDescent="0.25">
      <c r="A18" s="506" t="s">
        <v>459</v>
      </c>
      <c r="B18" s="211">
        <v>1574</v>
      </c>
      <c r="C18" s="211">
        <v>102</v>
      </c>
      <c r="D18" s="211">
        <v>414</v>
      </c>
      <c r="E18" s="211">
        <v>630</v>
      </c>
      <c r="F18" s="507">
        <f t="shared" si="1"/>
        <v>2720</v>
      </c>
      <c r="G18" s="991"/>
      <c r="H18" s="991"/>
      <c r="I18" s="991"/>
      <c r="J18" s="991"/>
      <c r="K18" s="991"/>
      <c r="L18" s="991"/>
    </row>
    <row r="19" spans="1:12" x14ac:dyDescent="0.25">
      <c r="A19" s="428" t="s">
        <v>460</v>
      </c>
      <c r="B19" s="127">
        <v>2076</v>
      </c>
      <c r="C19" s="127">
        <v>408</v>
      </c>
      <c r="D19" s="127">
        <v>244</v>
      </c>
      <c r="E19" s="127">
        <v>198</v>
      </c>
      <c r="F19" s="284">
        <f t="shared" si="1"/>
        <v>2926</v>
      </c>
      <c r="G19" s="211"/>
      <c r="H19" s="991"/>
      <c r="I19" s="991"/>
      <c r="J19" s="991"/>
      <c r="K19" s="991"/>
      <c r="L19" s="991"/>
    </row>
    <row r="20" spans="1:12" x14ac:dyDescent="0.25">
      <c r="A20" s="506" t="s">
        <v>461</v>
      </c>
      <c r="B20" s="211">
        <v>2745</v>
      </c>
      <c r="C20" s="211">
        <v>278</v>
      </c>
      <c r="D20" s="211">
        <v>125</v>
      </c>
      <c r="E20" s="211">
        <v>193</v>
      </c>
      <c r="F20" s="507">
        <f t="shared" si="1"/>
        <v>3341</v>
      </c>
      <c r="G20" s="991"/>
      <c r="H20" s="991"/>
      <c r="I20" s="991"/>
      <c r="J20" s="991"/>
      <c r="K20" s="991"/>
      <c r="L20" s="991"/>
    </row>
    <row r="21" spans="1:12" x14ac:dyDescent="0.25">
      <c r="A21" s="429" t="s">
        <v>462</v>
      </c>
      <c r="B21" s="347">
        <v>1275</v>
      </c>
      <c r="C21" s="347">
        <v>381</v>
      </c>
      <c r="D21" s="347">
        <v>2</v>
      </c>
      <c r="E21" s="347">
        <v>45</v>
      </c>
      <c r="F21" s="284">
        <f t="shared" si="1"/>
        <v>1703</v>
      </c>
      <c r="G21" s="991"/>
      <c r="H21" s="991"/>
      <c r="I21" s="991"/>
      <c r="J21" s="991"/>
      <c r="K21" s="991"/>
      <c r="L21" s="991"/>
    </row>
    <row r="22" spans="1:12" s="346" customFormat="1" x14ac:dyDescent="0.25">
      <c r="A22" s="450" t="s">
        <v>463</v>
      </c>
      <c r="B22" s="508">
        <v>347</v>
      </c>
      <c r="C22" s="508">
        <v>16</v>
      </c>
      <c r="D22" s="508">
        <v>24</v>
      </c>
      <c r="E22" s="508">
        <v>35</v>
      </c>
      <c r="F22" s="507">
        <f t="shared" si="1"/>
        <v>422</v>
      </c>
      <c r="G22" s="991"/>
      <c r="H22" s="991"/>
      <c r="I22" s="991"/>
      <c r="J22" s="991"/>
      <c r="K22" s="991"/>
      <c r="L22" s="991"/>
    </row>
    <row r="23" spans="1:12" ht="15.75" thickBot="1" x14ac:dyDescent="0.3">
      <c r="A23" s="800" t="s">
        <v>149</v>
      </c>
      <c r="B23" s="801">
        <f>SUM(B16:B22)</f>
        <v>13056</v>
      </c>
      <c r="C23" s="801">
        <f t="shared" ref="C23:E23" si="2">SUM(C16:C22)</f>
        <v>1656</v>
      </c>
      <c r="D23" s="801">
        <f t="shared" si="2"/>
        <v>1027</v>
      </c>
      <c r="E23" s="801">
        <f t="shared" si="2"/>
        <v>1980</v>
      </c>
      <c r="F23" s="801">
        <f t="shared" si="1"/>
        <v>17719</v>
      </c>
      <c r="G23" s="991"/>
      <c r="H23" s="991"/>
      <c r="I23" s="991"/>
      <c r="J23" s="991"/>
      <c r="K23" s="991"/>
      <c r="L23" s="991"/>
    </row>
    <row r="24" spans="1:12" ht="15" customHeight="1" x14ac:dyDescent="0.25">
      <c r="A24" s="1091" t="s">
        <v>464</v>
      </c>
      <c r="B24" s="1091"/>
      <c r="C24" s="1091"/>
      <c r="D24" s="1091"/>
      <c r="E24" s="1091"/>
      <c r="F24" s="1091"/>
      <c r="G24" s="991"/>
      <c r="H24" s="991"/>
      <c r="I24" s="991"/>
      <c r="J24" s="991"/>
      <c r="K24" s="991"/>
      <c r="L24" s="991"/>
    </row>
    <row r="25" spans="1:12" x14ac:dyDescent="0.25">
      <c r="A25" s="39" t="s">
        <v>465</v>
      </c>
      <c r="B25" s="39"/>
      <c r="C25" s="39"/>
      <c r="D25" s="39"/>
      <c r="E25" s="39"/>
      <c r="F25" s="39"/>
      <c r="G25" s="991"/>
      <c r="H25" s="991"/>
      <c r="I25" s="991"/>
      <c r="J25" s="991"/>
      <c r="K25" s="991"/>
      <c r="L25" s="991"/>
    </row>
    <row r="26" spans="1:12" x14ac:dyDescent="0.25">
      <c r="A26" s="991" t="s">
        <v>466</v>
      </c>
      <c r="B26" s="991"/>
      <c r="C26" s="991"/>
      <c r="D26" s="991"/>
      <c r="E26" s="991"/>
      <c r="F26" s="991"/>
      <c r="G26" s="991"/>
      <c r="H26" s="991"/>
      <c r="I26" s="991"/>
      <c r="J26" s="991"/>
      <c r="K26" s="991"/>
      <c r="L26" s="991"/>
    </row>
    <row r="27" spans="1:12" ht="34.5" customHeight="1" x14ac:dyDescent="0.25">
      <c r="A27" s="131"/>
      <c r="B27" s="131"/>
      <c r="C27" s="447"/>
      <c r="D27" s="131"/>
      <c r="E27" s="447"/>
      <c r="F27" s="131"/>
      <c r="G27" s="131"/>
      <c r="H27" s="131"/>
      <c r="I27" s="131"/>
      <c r="J27" s="131"/>
      <c r="K27" s="131"/>
      <c r="L27" s="131"/>
    </row>
    <row r="28" spans="1:12" x14ac:dyDescent="0.25">
      <c r="A28" s="991"/>
      <c r="B28" s="991"/>
      <c r="C28" s="991"/>
      <c r="D28" s="19"/>
      <c r="E28" s="991"/>
      <c r="F28" s="991"/>
      <c r="G28" s="991"/>
      <c r="H28" s="991"/>
      <c r="I28" s="991"/>
      <c r="J28" s="991"/>
      <c r="K28" s="991"/>
      <c r="L28" s="991"/>
    </row>
    <row r="32" spans="1:12" x14ac:dyDescent="0.25">
      <c r="A32" s="991"/>
      <c r="B32" s="19"/>
      <c r="C32" s="991"/>
      <c r="D32" s="991"/>
      <c r="E32" s="991"/>
      <c r="F32" s="991"/>
      <c r="G32" s="991"/>
      <c r="H32" s="991"/>
      <c r="I32" s="991"/>
      <c r="J32" s="991"/>
      <c r="K32" s="991"/>
      <c r="L32" s="991"/>
    </row>
  </sheetData>
  <mergeCells count="10">
    <mergeCell ref="A14:A15"/>
    <mergeCell ref="B14:C14"/>
    <mergeCell ref="D14:E14"/>
    <mergeCell ref="F14:F15"/>
    <mergeCell ref="A24:F24"/>
    <mergeCell ref="A1:F1"/>
    <mergeCell ref="A3:A4"/>
    <mergeCell ref="B3:C3"/>
    <mergeCell ref="D3:E3"/>
    <mergeCell ref="F3:F4"/>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U40"/>
  <sheetViews>
    <sheetView zoomScaleNormal="100" workbookViewId="0">
      <selection activeCell="A4" sqref="A4:M5"/>
    </sheetView>
  </sheetViews>
  <sheetFormatPr defaultRowHeight="15" x14ac:dyDescent="0.25"/>
  <cols>
    <col min="1" max="1" width="19.5703125" customWidth="1"/>
    <col min="2" max="10" width="9.140625" customWidth="1"/>
    <col min="13" max="13" width="9.140625" customWidth="1"/>
    <col min="18" max="18" width="14.140625" customWidth="1"/>
  </cols>
  <sheetData>
    <row r="4" spans="1:21" ht="23.25" customHeight="1" x14ac:dyDescent="0.25">
      <c r="A4" s="1107" t="s">
        <v>467</v>
      </c>
      <c r="B4" s="1107"/>
      <c r="C4" s="1107"/>
      <c r="D4" s="1107"/>
      <c r="E4" s="1107"/>
      <c r="F4" s="1107"/>
      <c r="G4" s="1107"/>
      <c r="H4" s="1107"/>
      <c r="I4" s="1107"/>
      <c r="J4" s="1107"/>
      <c r="K4" s="1107"/>
      <c r="L4" s="1107"/>
      <c r="M4" s="1107"/>
      <c r="N4" s="991"/>
      <c r="O4" s="991"/>
      <c r="P4" s="991"/>
      <c r="Q4" s="991"/>
      <c r="R4" s="991"/>
      <c r="S4" s="991"/>
      <c r="T4" s="991"/>
      <c r="U4" s="991"/>
    </row>
    <row r="5" spans="1:21" ht="23.25" customHeight="1" thickBot="1" x14ac:dyDescent="0.3">
      <c r="A5" s="1131"/>
      <c r="B5" s="1131"/>
      <c r="C5" s="1131"/>
      <c r="D5" s="1131"/>
      <c r="E5" s="1131"/>
      <c r="F5" s="1131"/>
      <c r="G5" s="1131"/>
      <c r="H5" s="1131"/>
      <c r="I5" s="1131"/>
      <c r="J5" s="1131"/>
      <c r="K5" s="1131"/>
      <c r="L5" s="1131"/>
      <c r="M5" s="1131"/>
      <c r="N5" s="991"/>
      <c r="O5" s="991"/>
      <c r="P5" s="991"/>
      <c r="Q5" s="991"/>
      <c r="R5" s="991"/>
      <c r="S5" s="991"/>
      <c r="T5" s="991"/>
      <c r="U5" s="991"/>
    </row>
    <row r="6" spans="1:21" ht="15" customHeight="1" thickTop="1" x14ac:dyDescent="0.25">
      <c r="A6" s="1132" t="s">
        <v>263</v>
      </c>
      <c r="B6" s="1134" t="s">
        <v>468</v>
      </c>
      <c r="C6" s="1129"/>
      <c r="D6" s="1130"/>
      <c r="E6" s="1134" t="s">
        <v>469</v>
      </c>
      <c r="F6" s="1129"/>
      <c r="G6" s="1130"/>
      <c r="H6" s="1129" t="s">
        <v>147</v>
      </c>
      <c r="I6" s="1129"/>
      <c r="J6" s="1130"/>
      <c r="K6" s="1129" t="s">
        <v>148</v>
      </c>
      <c r="L6" s="1129"/>
      <c r="M6" s="1130"/>
      <c r="N6" s="991"/>
      <c r="O6" s="991"/>
      <c r="P6" s="991"/>
      <c r="Q6" s="991"/>
      <c r="R6" s="991"/>
      <c r="S6" s="991"/>
      <c r="T6" s="991"/>
      <c r="U6" s="991"/>
    </row>
    <row r="7" spans="1:21" ht="15" customHeight="1" thickBot="1" x14ac:dyDescent="0.3">
      <c r="A7" s="1133"/>
      <c r="B7" s="587" t="s">
        <v>470</v>
      </c>
      <c r="C7" s="587" t="s">
        <v>471</v>
      </c>
      <c r="D7" s="588" t="s">
        <v>149</v>
      </c>
      <c r="E7" s="587" t="s">
        <v>470</v>
      </c>
      <c r="F7" s="587" t="s">
        <v>471</v>
      </c>
      <c r="G7" s="588" t="s">
        <v>149</v>
      </c>
      <c r="H7" s="587" t="s">
        <v>470</v>
      </c>
      <c r="I7" s="587" t="s">
        <v>471</v>
      </c>
      <c r="J7" s="588" t="s">
        <v>149</v>
      </c>
      <c r="K7" s="587" t="s">
        <v>470</v>
      </c>
      <c r="L7" s="587" t="s">
        <v>471</v>
      </c>
      <c r="M7" s="588" t="s">
        <v>149</v>
      </c>
      <c r="N7" s="991"/>
      <c r="O7" s="991"/>
      <c r="P7" s="991"/>
      <c r="Q7" s="991"/>
      <c r="R7" s="991"/>
      <c r="S7" s="991"/>
      <c r="T7" s="991"/>
      <c r="U7" s="991"/>
    </row>
    <row r="8" spans="1:21" ht="15.75" thickTop="1" x14ac:dyDescent="0.25">
      <c r="A8" s="589" t="s">
        <v>363</v>
      </c>
      <c r="B8" s="590">
        <v>1</v>
      </c>
      <c r="C8" s="590">
        <v>1</v>
      </c>
      <c r="D8" s="591">
        <v>2</v>
      </c>
      <c r="E8" s="590">
        <v>0</v>
      </c>
      <c r="F8" s="590">
        <v>2</v>
      </c>
      <c r="G8" s="591">
        <v>2</v>
      </c>
      <c r="H8" s="590">
        <v>0</v>
      </c>
      <c r="I8" s="590">
        <v>2</v>
      </c>
      <c r="J8" s="591">
        <v>2</v>
      </c>
      <c r="K8" s="590">
        <v>0</v>
      </c>
      <c r="L8" s="590">
        <v>3</v>
      </c>
      <c r="M8" s="591">
        <v>3</v>
      </c>
      <c r="N8" s="991"/>
      <c r="O8" s="991"/>
      <c r="P8" s="991"/>
      <c r="Q8" s="991"/>
      <c r="R8" s="991"/>
      <c r="S8" s="991"/>
      <c r="T8" s="991"/>
      <c r="U8" s="991"/>
    </row>
    <row r="9" spans="1:21" x14ac:dyDescent="0.25">
      <c r="A9" s="592" t="s">
        <v>365</v>
      </c>
      <c r="B9" s="593">
        <v>1</v>
      </c>
      <c r="C9" s="593">
        <v>0</v>
      </c>
      <c r="D9" s="594">
        <v>1</v>
      </c>
      <c r="E9" s="593">
        <v>0</v>
      </c>
      <c r="F9" s="593">
        <v>0</v>
      </c>
      <c r="G9" s="594">
        <v>0</v>
      </c>
      <c r="H9" s="593">
        <v>0</v>
      </c>
      <c r="I9" s="593">
        <v>0</v>
      </c>
      <c r="J9" s="594">
        <v>0</v>
      </c>
      <c r="K9" s="593">
        <v>0</v>
      </c>
      <c r="L9" s="593">
        <v>1</v>
      </c>
      <c r="M9" s="594">
        <v>1</v>
      </c>
      <c r="N9" s="991"/>
      <c r="O9" s="991"/>
      <c r="P9" s="991"/>
      <c r="Q9" s="991"/>
      <c r="R9" s="991"/>
      <c r="S9" s="991"/>
      <c r="T9" s="991"/>
      <c r="U9" s="991"/>
    </row>
    <row r="10" spans="1:21" x14ac:dyDescent="0.25">
      <c r="A10" s="595" t="s">
        <v>367</v>
      </c>
      <c r="B10" s="490">
        <v>1</v>
      </c>
      <c r="C10" s="490">
        <v>1</v>
      </c>
      <c r="D10" s="591">
        <v>2</v>
      </c>
      <c r="E10" s="490">
        <v>1</v>
      </c>
      <c r="F10" s="490">
        <v>2</v>
      </c>
      <c r="G10" s="591">
        <v>3</v>
      </c>
      <c r="H10" s="490">
        <v>0</v>
      </c>
      <c r="I10" s="490">
        <v>2</v>
      </c>
      <c r="J10" s="591">
        <v>2</v>
      </c>
      <c r="K10" s="490">
        <v>1</v>
      </c>
      <c r="L10" s="490">
        <v>1</v>
      </c>
      <c r="M10" s="591">
        <v>2</v>
      </c>
      <c r="N10" s="991"/>
      <c r="O10" s="991"/>
      <c r="P10" s="991"/>
      <c r="Q10" s="991"/>
      <c r="R10" s="991"/>
      <c r="S10" s="991"/>
      <c r="T10" s="991"/>
      <c r="U10" s="991"/>
    </row>
    <row r="11" spans="1:21" x14ac:dyDescent="0.25">
      <c r="A11" s="592" t="s">
        <v>369</v>
      </c>
      <c r="B11" s="593">
        <v>0</v>
      </c>
      <c r="C11" s="593">
        <v>0</v>
      </c>
      <c r="D11" s="594">
        <v>0</v>
      </c>
      <c r="E11" s="593">
        <v>0</v>
      </c>
      <c r="F11" s="593">
        <v>2</v>
      </c>
      <c r="G11" s="594">
        <v>2</v>
      </c>
      <c r="H11" s="593">
        <v>0</v>
      </c>
      <c r="I11" s="593">
        <v>1</v>
      </c>
      <c r="J11" s="594">
        <v>1</v>
      </c>
      <c r="K11" s="593">
        <v>0</v>
      </c>
      <c r="L11" s="593">
        <v>2</v>
      </c>
      <c r="M11" s="594">
        <v>2</v>
      </c>
      <c r="N11" s="991"/>
      <c r="O11" s="991"/>
      <c r="P11" s="991"/>
      <c r="Q11" s="991"/>
      <c r="R11" s="991"/>
      <c r="S11" s="991"/>
      <c r="T11" s="991"/>
      <c r="U11" s="991"/>
    </row>
    <row r="12" spans="1:21" x14ac:dyDescent="0.25">
      <c r="A12" s="595" t="s">
        <v>371</v>
      </c>
      <c r="B12" s="490">
        <v>7</v>
      </c>
      <c r="C12" s="490">
        <v>11</v>
      </c>
      <c r="D12" s="591">
        <v>18</v>
      </c>
      <c r="E12" s="490">
        <v>5</v>
      </c>
      <c r="F12" s="490">
        <v>8</v>
      </c>
      <c r="G12" s="591">
        <v>13</v>
      </c>
      <c r="H12" s="490">
        <v>3</v>
      </c>
      <c r="I12" s="490">
        <v>7</v>
      </c>
      <c r="J12" s="591">
        <v>10</v>
      </c>
      <c r="K12" s="490">
        <v>3</v>
      </c>
      <c r="L12" s="490">
        <v>11</v>
      </c>
      <c r="M12" s="591">
        <v>14</v>
      </c>
      <c r="N12" s="991"/>
      <c r="O12" s="991"/>
      <c r="P12" s="991"/>
      <c r="Q12" s="991"/>
      <c r="R12" s="991"/>
      <c r="S12" s="991"/>
      <c r="T12" s="991"/>
      <c r="U12" s="991"/>
    </row>
    <row r="13" spans="1:21" x14ac:dyDescent="0.25">
      <c r="A13" s="592" t="s">
        <v>374</v>
      </c>
      <c r="B13" s="593">
        <v>1</v>
      </c>
      <c r="C13" s="593">
        <v>0</v>
      </c>
      <c r="D13" s="594">
        <v>1</v>
      </c>
      <c r="E13" s="593">
        <v>2</v>
      </c>
      <c r="F13" s="593">
        <v>1</v>
      </c>
      <c r="G13" s="594">
        <v>3</v>
      </c>
      <c r="H13" s="593">
        <v>3</v>
      </c>
      <c r="I13" s="593">
        <v>2</v>
      </c>
      <c r="J13" s="594">
        <v>5</v>
      </c>
      <c r="K13" s="593">
        <v>2</v>
      </c>
      <c r="L13" s="593">
        <v>6</v>
      </c>
      <c r="M13" s="594">
        <v>8</v>
      </c>
      <c r="N13" s="991"/>
      <c r="O13" s="991"/>
      <c r="P13" s="991"/>
      <c r="Q13" s="991"/>
      <c r="R13" s="991"/>
      <c r="S13" s="991"/>
      <c r="T13" s="991"/>
      <c r="U13" s="991"/>
    </row>
    <row r="14" spans="1:21" x14ac:dyDescent="0.25">
      <c r="A14" s="595" t="s">
        <v>376</v>
      </c>
      <c r="B14" s="490">
        <v>6</v>
      </c>
      <c r="C14" s="490">
        <v>4</v>
      </c>
      <c r="D14" s="591">
        <v>10</v>
      </c>
      <c r="E14" s="490">
        <v>7</v>
      </c>
      <c r="F14" s="490">
        <v>5</v>
      </c>
      <c r="G14" s="591">
        <v>12</v>
      </c>
      <c r="H14" s="490">
        <v>5</v>
      </c>
      <c r="I14" s="490">
        <v>3</v>
      </c>
      <c r="J14" s="591">
        <v>8</v>
      </c>
      <c r="K14" s="490">
        <v>5</v>
      </c>
      <c r="L14" s="490">
        <v>5</v>
      </c>
      <c r="M14" s="591">
        <v>10</v>
      </c>
      <c r="N14" s="991"/>
      <c r="O14" s="991"/>
      <c r="P14" s="991"/>
      <c r="Q14" s="991"/>
      <c r="R14" s="991"/>
      <c r="S14" s="991"/>
      <c r="T14" s="991"/>
      <c r="U14" s="19"/>
    </row>
    <row r="15" spans="1:21" x14ac:dyDescent="0.25">
      <c r="A15" s="592" t="s">
        <v>358</v>
      </c>
      <c r="B15" s="593">
        <v>162</v>
      </c>
      <c r="C15" s="593">
        <v>61</v>
      </c>
      <c r="D15" s="594">
        <v>223</v>
      </c>
      <c r="E15" s="593">
        <v>166</v>
      </c>
      <c r="F15" s="593">
        <v>61</v>
      </c>
      <c r="G15" s="594">
        <v>227</v>
      </c>
      <c r="H15" s="593">
        <v>166</v>
      </c>
      <c r="I15" s="593">
        <v>64</v>
      </c>
      <c r="J15" s="594">
        <v>230</v>
      </c>
      <c r="K15" s="593">
        <v>172</v>
      </c>
      <c r="L15" s="593">
        <v>56</v>
      </c>
      <c r="M15" s="594">
        <v>228</v>
      </c>
      <c r="N15" s="991"/>
      <c r="O15" s="19"/>
      <c r="P15" s="991"/>
      <c r="Q15" s="991"/>
      <c r="R15" s="991"/>
      <c r="S15" s="991"/>
      <c r="T15" s="991"/>
      <c r="U15" s="991"/>
    </row>
    <row r="16" spans="1:21" x14ac:dyDescent="0.25">
      <c r="A16" s="595" t="s">
        <v>382</v>
      </c>
      <c r="B16" s="490">
        <v>11</v>
      </c>
      <c r="C16" s="490">
        <v>10</v>
      </c>
      <c r="D16" s="591">
        <v>21</v>
      </c>
      <c r="E16" s="490">
        <v>7</v>
      </c>
      <c r="F16" s="490">
        <v>9</v>
      </c>
      <c r="G16" s="591">
        <v>16</v>
      </c>
      <c r="H16" s="490">
        <v>9</v>
      </c>
      <c r="I16" s="490">
        <v>5</v>
      </c>
      <c r="J16" s="591">
        <v>14</v>
      </c>
      <c r="K16" s="490">
        <v>10</v>
      </c>
      <c r="L16" s="490">
        <v>14</v>
      </c>
      <c r="M16" s="591">
        <v>24</v>
      </c>
      <c r="N16" s="991"/>
      <c r="O16" s="991"/>
      <c r="P16" s="991"/>
      <c r="Q16" s="991"/>
      <c r="R16" s="991"/>
      <c r="S16" s="991"/>
      <c r="T16" s="991"/>
      <c r="U16" s="991"/>
    </row>
    <row r="17" spans="1:20" x14ac:dyDescent="0.25">
      <c r="A17" s="592" t="s">
        <v>384</v>
      </c>
      <c r="B17" s="593">
        <v>2</v>
      </c>
      <c r="C17" s="593">
        <v>5</v>
      </c>
      <c r="D17" s="594">
        <v>7</v>
      </c>
      <c r="E17" s="593">
        <v>3</v>
      </c>
      <c r="F17" s="593">
        <v>8</v>
      </c>
      <c r="G17" s="594">
        <v>11</v>
      </c>
      <c r="H17" s="593">
        <v>2</v>
      </c>
      <c r="I17" s="593">
        <v>7</v>
      </c>
      <c r="J17" s="594">
        <v>9</v>
      </c>
      <c r="K17" s="593">
        <v>1</v>
      </c>
      <c r="L17" s="593">
        <v>12</v>
      </c>
      <c r="M17" s="594">
        <v>13</v>
      </c>
      <c r="N17" s="991"/>
      <c r="O17" s="991"/>
      <c r="P17" s="991"/>
      <c r="Q17" s="991"/>
      <c r="R17" s="991"/>
      <c r="S17" s="991"/>
      <c r="T17" s="991"/>
    </row>
    <row r="18" spans="1:20" x14ac:dyDescent="0.25">
      <c r="A18" s="595" t="s">
        <v>386</v>
      </c>
      <c r="B18" s="490">
        <v>1</v>
      </c>
      <c r="C18" s="490">
        <v>0</v>
      </c>
      <c r="D18" s="591">
        <v>1</v>
      </c>
      <c r="E18" s="490">
        <v>0</v>
      </c>
      <c r="F18" s="490">
        <v>0</v>
      </c>
      <c r="G18" s="591">
        <v>0</v>
      </c>
      <c r="H18" s="490">
        <v>0</v>
      </c>
      <c r="I18" s="490">
        <v>0</v>
      </c>
      <c r="J18" s="591">
        <v>0</v>
      </c>
      <c r="K18" s="490">
        <v>0</v>
      </c>
      <c r="L18" s="490">
        <v>0</v>
      </c>
      <c r="M18" s="591">
        <v>0</v>
      </c>
      <c r="N18" s="991"/>
      <c r="O18" s="991"/>
      <c r="P18" s="991"/>
      <c r="Q18" s="991"/>
      <c r="R18" s="991"/>
      <c r="S18" s="991"/>
      <c r="T18" s="991"/>
    </row>
    <row r="19" spans="1:20" x14ac:dyDescent="0.25">
      <c r="A19" s="592" t="s">
        <v>389</v>
      </c>
      <c r="B19" s="593">
        <v>0</v>
      </c>
      <c r="C19" s="593">
        <v>0</v>
      </c>
      <c r="D19" s="594">
        <v>0</v>
      </c>
      <c r="E19" s="593">
        <v>0</v>
      </c>
      <c r="F19" s="593">
        <v>0</v>
      </c>
      <c r="G19" s="594">
        <v>0</v>
      </c>
      <c r="H19" s="593">
        <v>0</v>
      </c>
      <c r="I19" s="593">
        <v>0</v>
      </c>
      <c r="J19" s="594">
        <v>0</v>
      </c>
      <c r="K19" s="593">
        <v>0</v>
      </c>
      <c r="L19" s="593">
        <v>1</v>
      </c>
      <c r="M19" s="594">
        <v>1</v>
      </c>
      <c r="N19" s="991"/>
      <c r="O19" s="991"/>
      <c r="P19" s="991"/>
      <c r="Q19" s="991"/>
      <c r="R19" s="991"/>
      <c r="S19" s="991"/>
      <c r="T19" s="991"/>
    </row>
    <row r="20" spans="1:20" x14ac:dyDescent="0.25">
      <c r="A20" s="595" t="s">
        <v>391</v>
      </c>
      <c r="B20" s="490">
        <v>1</v>
      </c>
      <c r="C20" s="490">
        <v>3</v>
      </c>
      <c r="D20" s="591">
        <v>4</v>
      </c>
      <c r="E20" s="490">
        <v>3</v>
      </c>
      <c r="F20" s="490">
        <v>4</v>
      </c>
      <c r="G20" s="591">
        <v>7</v>
      </c>
      <c r="H20" s="490">
        <v>2</v>
      </c>
      <c r="I20" s="490">
        <v>1</v>
      </c>
      <c r="J20" s="591">
        <v>3</v>
      </c>
      <c r="K20" s="490">
        <v>3</v>
      </c>
      <c r="L20" s="490">
        <v>5</v>
      </c>
      <c r="M20" s="591">
        <v>8</v>
      </c>
      <c r="N20" s="991"/>
      <c r="O20" s="991"/>
      <c r="P20" s="991"/>
      <c r="Q20" s="991"/>
      <c r="R20" s="991"/>
      <c r="S20" s="991"/>
      <c r="T20" s="991"/>
    </row>
    <row r="21" spans="1:20" x14ac:dyDescent="0.25">
      <c r="A21" s="592" t="s">
        <v>314</v>
      </c>
      <c r="B21" s="593">
        <v>0</v>
      </c>
      <c r="C21" s="593">
        <v>1</v>
      </c>
      <c r="D21" s="594">
        <v>1</v>
      </c>
      <c r="E21" s="593">
        <v>0</v>
      </c>
      <c r="F21" s="593">
        <v>2</v>
      </c>
      <c r="G21" s="594">
        <v>2</v>
      </c>
      <c r="H21" s="593">
        <v>0</v>
      </c>
      <c r="I21" s="593">
        <v>4</v>
      </c>
      <c r="J21" s="594">
        <v>4</v>
      </c>
      <c r="K21" s="593">
        <v>0</v>
      </c>
      <c r="L21" s="593">
        <v>0</v>
      </c>
      <c r="M21" s="594">
        <v>0</v>
      </c>
      <c r="N21" s="991"/>
      <c r="O21" s="991"/>
      <c r="P21" s="991"/>
      <c r="Q21" s="991"/>
      <c r="R21" s="991"/>
      <c r="S21" s="991"/>
      <c r="T21" s="991"/>
    </row>
    <row r="22" spans="1:20" x14ac:dyDescent="0.25">
      <c r="A22" s="595" t="s">
        <v>394</v>
      </c>
      <c r="B22" s="490">
        <v>0</v>
      </c>
      <c r="C22" s="490">
        <v>0</v>
      </c>
      <c r="D22" s="591">
        <v>0</v>
      </c>
      <c r="E22" s="490">
        <v>0</v>
      </c>
      <c r="F22" s="490">
        <v>0</v>
      </c>
      <c r="G22" s="591">
        <v>0</v>
      </c>
      <c r="H22" s="490">
        <v>0</v>
      </c>
      <c r="I22" s="490">
        <v>1</v>
      </c>
      <c r="J22" s="591">
        <v>1</v>
      </c>
      <c r="K22" s="490">
        <v>0</v>
      </c>
      <c r="L22" s="490">
        <v>2</v>
      </c>
      <c r="M22" s="591">
        <v>2</v>
      </c>
      <c r="N22" s="991"/>
      <c r="O22" s="991"/>
      <c r="P22" s="991"/>
      <c r="Q22" s="991"/>
      <c r="R22" s="991"/>
      <c r="S22" s="991"/>
      <c r="T22" s="991"/>
    </row>
    <row r="23" spans="1:20" s="427" customFormat="1" x14ac:dyDescent="0.25">
      <c r="A23" s="592" t="s">
        <v>396</v>
      </c>
      <c r="B23" s="593">
        <v>0</v>
      </c>
      <c r="C23" s="593">
        <v>1</v>
      </c>
      <c r="D23" s="594">
        <v>1</v>
      </c>
      <c r="E23" s="593">
        <v>0</v>
      </c>
      <c r="F23" s="593">
        <v>1</v>
      </c>
      <c r="G23" s="594">
        <v>1</v>
      </c>
      <c r="H23" s="593">
        <v>1</v>
      </c>
      <c r="I23" s="593">
        <v>2</v>
      </c>
      <c r="J23" s="594">
        <v>3</v>
      </c>
      <c r="K23" s="593">
        <v>1</v>
      </c>
      <c r="L23" s="593">
        <v>2</v>
      </c>
      <c r="M23" s="594">
        <v>3</v>
      </c>
      <c r="N23" s="991"/>
      <c r="O23" s="991"/>
      <c r="P23" s="991"/>
      <c r="Q23" s="991"/>
      <c r="R23" s="991"/>
      <c r="S23" s="991"/>
      <c r="T23" s="991"/>
    </row>
    <row r="24" spans="1:20" x14ac:dyDescent="0.25">
      <c r="A24" s="595" t="s">
        <v>398</v>
      </c>
      <c r="B24" s="490">
        <v>1</v>
      </c>
      <c r="C24" s="490">
        <v>1</v>
      </c>
      <c r="D24" s="591">
        <v>2</v>
      </c>
      <c r="E24" s="490">
        <v>1</v>
      </c>
      <c r="F24" s="490">
        <v>1</v>
      </c>
      <c r="G24" s="591">
        <v>2</v>
      </c>
      <c r="H24" s="490">
        <v>1</v>
      </c>
      <c r="I24" s="490">
        <v>2</v>
      </c>
      <c r="J24" s="591">
        <v>3</v>
      </c>
      <c r="K24" s="490">
        <v>1</v>
      </c>
      <c r="L24" s="490">
        <v>1</v>
      </c>
      <c r="M24" s="591">
        <v>2</v>
      </c>
      <c r="N24" s="991"/>
      <c r="O24" s="991"/>
      <c r="P24" s="991"/>
      <c r="Q24" s="991"/>
      <c r="R24" s="991"/>
      <c r="S24" s="991"/>
      <c r="T24" s="991"/>
    </row>
    <row r="25" spans="1:20" x14ac:dyDescent="0.25">
      <c r="A25" s="592" t="s">
        <v>400</v>
      </c>
      <c r="B25" s="593">
        <v>1</v>
      </c>
      <c r="C25" s="593">
        <v>0</v>
      </c>
      <c r="D25" s="594">
        <v>1</v>
      </c>
      <c r="E25" s="593">
        <v>1</v>
      </c>
      <c r="F25" s="593">
        <v>1</v>
      </c>
      <c r="G25" s="594">
        <v>2</v>
      </c>
      <c r="H25" s="593">
        <v>1</v>
      </c>
      <c r="I25" s="593">
        <v>2</v>
      </c>
      <c r="J25" s="594">
        <v>3</v>
      </c>
      <c r="K25" s="593">
        <v>1</v>
      </c>
      <c r="L25" s="593">
        <v>1</v>
      </c>
      <c r="M25" s="594">
        <v>2</v>
      </c>
      <c r="N25" s="991"/>
      <c r="O25" s="991"/>
      <c r="P25" s="991"/>
      <c r="Q25" s="991"/>
      <c r="R25" s="991"/>
      <c r="S25" s="991"/>
      <c r="T25" s="991"/>
    </row>
    <row r="26" spans="1:20" x14ac:dyDescent="0.25">
      <c r="A26" s="595" t="s">
        <v>402</v>
      </c>
      <c r="B26" s="490">
        <v>1</v>
      </c>
      <c r="C26" s="490">
        <v>1</v>
      </c>
      <c r="D26" s="591">
        <v>2</v>
      </c>
      <c r="E26" s="490">
        <v>2</v>
      </c>
      <c r="F26" s="490">
        <v>2</v>
      </c>
      <c r="G26" s="591">
        <v>4</v>
      </c>
      <c r="H26" s="490">
        <v>1</v>
      </c>
      <c r="I26" s="490">
        <v>3</v>
      </c>
      <c r="J26" s="591">
        <v>4</v>
      </c>
      <c r="K26" s="490">
        <v>1</v>
      </c>
      <c r="L26" s="490">
        <v>2</v>
      </c>
      <c r="M26" s="591">
        <v>3</v>
      </c>
      <c r="N26" s="991"/>
      <c r="O26" s="991"/>
      <c r="P26" s="991"/>
      <c r="Q26" s="991"/>
      <c r="R26" s="991"/>
      <c r="S26" s="991"/>
      <c r="T26" s="991"/>
    </row>
    <row r="27" spans="1:20" x14ac:dyDescent="0.25">
      <c r="A27" s="592" t="s">
        <v>403</v>
      </c>
      <c r="B27" s="593">
        <v>80</v>
      </c>
      <c r="C27" s="593">
        <v>29</v>
      </c>
      <c r="D27" s="594">
        <v>109</v>
      </c>
      <c r="E27" s="593">
        <v>70</v>
      </c>
      <c r="F27" s="593">
        <v>27</v>
      </c>
      <c r="G27" s="594">
        <v>97</v>
      </c>
      <c r="H27" s="593">
        <v>68</v>
      </c>
      <c r="I27" s="593">
        <v>21</v>
      </c>
      <c r="J27" s="594">
        <v>89</v>
      </c>
      <c r="K27" s="593">
        <v>65</v>
      </c>
      <c r="L27" s="593">
        <v>23</v>
      </c>
      <c r="M27" s="594">
        <v>88</v>
      </c>
      <c r="N27" s="991"/>
      <c r="O27" s="991"/>
      <c r="P27" s="991"/>
      <c r="Q27" s="991"/>
      <c r="R27" s="991"/>
      <c r="S27" s="991"/>
      <c r="T27" s="991"/>
    </row>
    <row r="28" spans="1:20" x14ac:dyDescent="0.25">
      <c r="A28" s="595" t="s">
        <v>405</v>
      </c>
      <c r="B28" s="490">
        <v>4</v>
      </c>
      <c r="C28" s="490">
        <v>4</v>
      </c>
      <c r="D28" s="591">
        <v>8</v>
      </c>
      <c r="E28" s="490">
        <v>5</v>
      </c>
      <c r="F28" s="490">
        <v>7</v>
      </c>
      <c r="G28" s="591">
        <v>12</v>
      </c>
      <c r="H28" s="490">
        <v>6</v>
      </c>
      <c r="I28" s="490">
        <v>5</v>
      </c>
      <c r="J28" s="591">
        <v>11</v>
      </c>
      <c r="K28" s="490">
        <v>6</v>
      </c>
      <c r="L28" s="490">
        <v>3</v>
      </c>
      <c r="M28" s="591">
        <v>9</v>
      </c>
      <c r="N28" s="991"/>
      <c r="O28" s="991"/>
      <c r="P28" s="991"/>
      <c r="Q28" s="991"/>
      <c r="R28" s="991"/>
      <c r="S28" s="991"/>
      <c r="T28" s="991"/>
    </row>
    <row r="29" spans="1:20" x14ac:dyDescent="0.25">
      <c r="A29" s="592" t="s">
        <v>407</v>
      </c>
      <c r="B29" s="593">
        <v>2</v>
      </c>
      <c r="C29" s="593">
        <v>0</v>
      </c>
      <c r="D29" s="594">
        <v>2</v>
      </c>
      <c r="E29" s="593">
        <v>2</v>
      </c>
      <c r="F29" s="593">
        <v>1</v>
      </c>
      <c r="G29" s="594">
        <v>3</v>
      </c>
      <c r="H29" s="593">
        <v>2</v>
      </c>
      <c r="I29" s="593">
        <v>4</v>
      </c>
      <c r="J29" s="594">
        <v>6</v>
      </c>
      <c r="K29" s="593">
        <v>2</v>
      </c>
      <c r="L29" s="593">
        <v>3</v>
      </c>
      <c r="M29" s="594">
        <v>5</v>
      </c>
      <c r="N29" s="991"/>
      <c r="O29" s="991"/>
      <c r="P29" s="991"/>
      <c r="Q29" s="991"/>
      <c r="R29" s="991"/>
      <c r="S29" s="991"/>
      <c r="T29" s="991"/>
    </row>
    <row r="30" spans="1:20" x14ac:dyDescent="0.25">
      <c r="A30" s="595" t="s">
        <v>408</v>
      </c>
      <c r="B30" s="490">
        <v>0</v>
      </c>
      <c r="C30" s="490">
        <v>3</v>
      </c>
      <c r="D30" s="591">
        <v>3</v>
      </c>
      <c r="E30" s="490">
        <v>0</v>
      </c>
      <c r="F30" s="490">
        <v>1</v>
      </c>
      <c r="G30" s="591">
        <v>1</v>
      </c>
      <c r="H30" s="490">
        <v>1</v>
      </c>
      <c r="I30" s="490">
        <v>1</v>
      </c>
      <c r="J30" s="591">
        <v>2</v>
      </c>
      <c r="K30" s="490">
        <v>0</v>
      </c>
      <c r="L30" s="490">
        <v>2</v>
      </c>
      <c r="M30" s="591">
        <v>2</v>
      </c>
      <c r="N30" s="991"/>
      <c r="O30" s="991"/>
      <c r="P30" s="991"/>
      <c r="Q30" s="991"/>
      <c r="R30" s="991"/>
      <c r="S30" s="991"/>
      <c r="T30" s="991"/>
    </row>
    <row r="31" spans="1:20" s="539" customFormat="1" x14ac:dyDescent="0.25">
      <c r="A31" s="592" t="s">
        <v>410</v>
      </c>
      <c r="B31" s="593">
        <v>0</v>
      </c>
      <c r="C31" s="593">
        <v>0</v>
      </c>
      <c r="D31" s="594">
        <v>0</v>
      </c>
      <c r="E31" s="593">
        <v>0</v>
      </c>
      <c r="F31" s="593">
        <v>0</v>
      </c>
      <c r="G31" s="594">
        <v>0</v>
      </c>
      <c r="H31" s="593">
        <v>0</v>
      </c>
      <c r="I31" s="593">
        <v>0</v>
      </c>
      <c r="J31" s="594">
        <v>0</v>
      </c>
      <c r="K31" s="593">
        <v>0</v>
      </c>
      <c r="L31" s="593">
        <v>0</v>
      </c>
      <c r="M31" s="594">
        <v>0</v>
      </c>
      <c r="N31" s="991"/>
      <c r="O31" s="991"/>
      <c r="P31" s="991"/>
      <c r="Q31" s="991"/>
      <c r="R31" s="991"/>
      <c r="S31" s="991"/>
      <c r="T31" s="991"/>
    </row>
    <row r="32" spans="1:20" x14ac:dyDescent="0.25">
      <c r="A32" s="595" t="s">
        <v>412</v>
      </c>
      <c r="B32" s="490">
        <v>0</v>
      </c>
      <c r="C32" s="490">
        <v>1</v>
      </c>
      <c r="D32" s="591">
        <v>1</v>
      </c>
      <c r="E32" s="490">
        <v>0</v>
      </c>
      <c r="F32" s="490">
        <v>0</v>
      </c>
      <c r="G32" s="591">
        <v>0</v>
      </c>
      <c r="H32" s="490">
        <v>0</v>
      </c>
      <c r="I32" s="490">
        <v>0</v>
      </c>
      <c r="J32" s="591">
        <v>0</v>
      </c>
      <c r="K32" s="490">
        <v>0</v>
      </c>
      <c r="L32" s="490">
        <v>1</v>
      </c>
      <c r="M32" s="591">
        <v>1</v>
      </c>
      <c r="N32" s="991"/>
      <c r="O32" s="991"/>
      <c r="P32" s="991"/>
      <c r="Q32" s="991"/>
      <c r="R32" s="991"/>
      <c r="S32" s="991"/>
      <c r="T32" s="991"/>
    </row>
    <row r="33" spans="1:20" s="427" customFormat="1" x14ac:dyDescent="0.25">
      <c r="A33" s="592" t="s">
        <v>414</v>
      </c>
      <c r="B33" s="593">
        <v>1</v>
      </c>
      <c r="C33" s="593">
        <v>1</v>
      </c>
      <c r="D33" s="594">
        <v>2</v>
      </c>
      <c r="E33" s="593">
        <v>1</v>
      </c>
      <c r="F33" s="593">
        <v>0</v>
      </c>
      <c r="G33" s="594">
        <v>1</v>
      </c>
      <c r="H33" s="593">
        <v>1</v>
      </c>
      <c r="I33" s="593">
        <v>0</v>
      </c>
      <c r="J33" s="594">
        <v>1</v>
      </c>
      <c r="K33" s="593">
        <v>1</v>
      </c>
      <c r="L33" s="593">
        <v>1</v>
      </c>
      <c r="M33" s="594">
        <v>2</v>
      </c>
      <c r="N33" s="991"/>
      <c r="O33" s="991"/>
      <c r="P33" s="991"/>
      <c r="Q33" s="991"/>
      <c r="R33" s="991"/>
      <c r="S33" s="991"/>
      <c r="T33" s="991"/>
    </row>
    <row r="34" spans="1:20" s="487" customFormat="1" x14ac:dyDescent="0.25">
      <c r="A34" s="595" t="s">
        <v>415</v>
      </c>
      <c r="B34" s="490">
        <v>0</v>
      </c>
      <c r="C34" s="490">
        <v>0</v>
      </c>
      <c r="D34" s="591">
        <v>0</v>
      </c>
      <c r="E34" s="490">
        <v>0</v>
      </c>
      <c r="F34" s="490">
        <v>0</v>
      </c>
      <c r="G34" s="591">
        <v>0</v>
      </c>
      <c r="H34" s="490">
        <v>0</v>
      </c>
      <c r="I34" s="490">
        <v>1</v>
      </c>
      <c r="J34" s="591">
        <v>1</v>
      </c>
      <c r="K34" s="490">
        <v>0</v>
      </c>
      <c r="L34" s="490">
        <v>1</v>
      </c>
      <c r="M34" s="591">
        <v>1</v>
      </c>
      <c r="N34" s="991"/>
      <c r="O34" s="991"/>
      <c r="P34" s="991"/>
      <c r="Q34" s="991"/>
      <c r="R34" s="991"/>
      <c r="S34" s="991"/>
      <c r="T34" s="991"/>
    </row>
    <row r="35" spans="1:20" x14ac:dyDescent="0.25">
      <c r="A35" s="592" t="s">
        <v>364</v>
      </c>
      <c r="B35" s="593">
        <v>1</v>
      </c>
      <c r="C35" s="593">
        <v>0</v>
      </c>
      <c r="D35" s="594">
        <v>1</v>
      </c>
      <c r="E35" s="593">
        <v>1</v>
      </c>
      <c r="F35" s="593">
        <v>0</v>
      </c>
      <c r="G35" s="594">
        <v>1</v>
      </c>
      <c r="H35" s="593">
        <v>0</v>
      </c>
      <c r="I35" s="593">
        <v>0</v>
      </c>
      <c r="J35" s="594">
        <v>0</v>
      </c>
      <c r="K35" s="593">
        <v>1</v>
      </c>
      <c r="L35" s="593">
        <v>1</v>
      </c>
      <c r="M35" s="594">
        <v>2</v>
      </c>
      <c r="N35" s="991"/>
      <c r="O35" s="991"/>
      <c r="P35" s="991"/>
      <c r="Q35" s="991"/>
      <c r="R35" s="991"/>
      <c r="S35" s="991"/>
      <c r="T35" s="991"/>
    </row>
    <row r="36" spans="1:20" ht="15.75" thickBot="1" x14ac:dyDescent="0.3">
      <c r="A36" s="596" t="s">
        <v>472</v>
      </c>
      <c r="B36" s="597">
        <v>2</v>
      </c>
      <c r="C36" s="597">
        <v>0</v>
      </c>
      <c r="D36" s="598">
        <v>2</v>
      </c>
      <c r="E36" s="597">
        <v>2</v>
      </c>
      <c r="F36" s="597">
        <v>1</v>
      </c>
      <c r="G36" s="598">
        <v>3</v>
      </c>
      <c r="H36" s="597">
        <v>2</v>
      </c>
      <c r="I36" s="597">
        <v>2</v>
      </c>
      <c r="J36" s="598">
        <v>4</v>
      </c>
      <c r="K36" s="597">
        <v>2</v>
      </c>
      <c r="L36" s="597">
        <v>1</v>
      </c>
      <c r="M36" s="598">
        <v>3</v>
      </c>
      <c r="N36" s="991"/>
      <c r="O36" s="991"/>
      <c r="P36" s="991"/>
      <c r="Q36" s="991"/>
      <c r="R36" s="991"/>
      <c r="S36" s="991"/>
      <c r="T36" s="991"/>
    </row>
    <row r="37" spans="1:20" ht="12.75" customHeight="1" thickTop="1" x14ac:dyDescent="0.25">
      <c r="A37" s="12"/>
      <c r="B37" s="991"/>
      <c r="C37" s="991"/>
      <c r="D37" s="991"/>
      <c r="E37" s="991"/>
      <c r="F37" s="991"/>
      <c r="G37" s="991"/>
      <c r="H37" s="991"/>
      <c r="I37" s="991"/>
      <c r="J37" s="991"/>
      <c r="K37" s="991"/>
      <c r="L37" s="991"/>
      <c r="M37" s="991"/>
      <c r="N37" s="991"/>
      <c r="O37" s="991"/>
      <c r="P37" s="991"/>
      <c r="Q37" s="991"/>
      <c r="R37" s="991"/>
      <c r="S37" s="991"/>
      <c r="T37" s="991"/>
    </row>
    <row r="38" spans="1:20" x14ac:dyDescent="0.25">
      <c r="A38" s="991"/>
      <c r="B38" s="991"/>
      <c r="C38" s="991"/>
      <c r="D38" s="991"/>
      <c r="E38" s="991"/>
      <c r="F38" s="991"/>
      <c r="G38" s="991"/>
      <c r="H38" s="991"/>
      <c r="I38" s="991"/>
      <c r="J38" s="991"/>
      <c r="K38" s="991"/>
      <c r="L38" s="991"/>
      <c r="M38" s="130" t="s">
        <v>473</v>
      </c>
      <c r="N38" s="991"/>
      <c r="O38" s="991"/>
      <c r="P38" s="991"/>
      <c r="Q38" s="991"/>
      <c r="R38" s="991"/>
      <c r="S38" s="991"/>
      <c r="T38" s="991"/>
    </row>
    <row r="39" spans="1:20" ht="15" customHeight="1" x14ac:dyDescent="0.25">
      <c r="A39" s="1091" t="s">
        <v>166</v>
      </c>
      <c r="B39" s="1091"/>
      <c r="C39" s="1091"/>
      <c r="D39" s="1091"/>
      <c r="E39" s="1091"/>
      <c r="F39" s="1091"/>
      <c r="G39" s="1091"/>
      <c r="H39" s="1091"/>
      <c r="I39" s="1091"/>
      <c r="J39" s="80"/>
      <c r="K39" s="991"/>
      <c r="L39" s="991"/>
      <c r="M39" s="991"/>
      <c r="N39" s="991"/>
      <c r="O39" s="991"/>
      <c r="P39" s="991"/>
      <c r="Q39" s="991"/>
      <c r="R39" s="991"/>
      <c r="S39" s="991"/>
      <c r="T39" s="991"/>
    </row>
    <row r="40" spans="1:20" x14ac:dyDescent="0.25">
      <c r="A40" s="80"/>
      <c r="B40" s="80"/>
      <c r="C40" s="80"/>
      <c r="D40" s="80"/>
      <c r="E40" s="80"/>
      <c r="F40" s="80"/>
      <c r="G40" s="80"/>
      <c r="H40" s="991"/>
      <c r="I40" s="991"/>
      <c r="J40" s="991"/>
      <c r="K40" s="991"/>
      <c r="L40" s="991"/>
      <c r="M40" s="991"/>
      <c r="N40" s="991"/>
      <c r="O40" s="991"/>
      <c r="P40" s="991"/>
      <c r="Q40" s="991"/>
      <c r="R40" s="991"/>
      <c r="S40" s="991"/>
      <c r="T40" s="991"/>
    </row>
  </sheetData>
  <mergeCells count="7">
    <mergeCell ref="K6:M6"/>
    <mergeCell ref="A39:I39"/>
    <mergeCell ref="A4:M5"/>
    <mergeCell ref="A6:A7"/>
    <mergeCell ref="B6:D6"/>
    <mergeCell ref="E6:G6"/>
    <mergeCell ref="H6:J6"/>
  </mergeCells>
  <printOptions horizontalCentered="1" verticalCentered="1"/>
  <pageMargins left="0.5" right="0.7" top="0.5" bottom="0.75" header="0.3" footer="0.3"/>
  <pageSetup scale="96" orientation="landscape" r:id="rId1"/>
  <headerFooter differentFirst="1">
    <firstFooter xml:space="preserve">&amp;C
</first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3"/>
  <sheetViews>
    <sheetView topLeftCell="A13" zoomScaleNormal="100" zoomScaleSheetLayoutView="80" workbookViewId="0">
      <selection activeCell="A3" sqref="A3:M4"/>
    </sheetView>
  </sheetViews>
  <sheetFormatPr defaultRowHeight="15" x14ac:dyDescent="0.25"/>
  <cols>
    <col min="1" max="1" width="17.28515625" customWidth="1"/>
    <col min="2" max="3" width="9.140625" customWidth="1"/>
    <col min="4" max="4" width="8.28515625" customWidth="1"/>
    <col min="5" max="6" width="9.140625" customWidth="1"/>
    <col min="7" max="7" width="8.5703125" customWidth="1"/>
    <col min="8" max="9" width="9.140625" customWidth="1"/>
    <col min="10" max="10" width="8" customWidth="1"/>
    <col min="11" max="11" width="10.140625" customWidth="1"/>
    <col min="12" max="13" width="9.140625" customWidth="1"/>
    <col min="16" max="16" width="9.7109375" bestFit="1" customWidth="1"/>
  </cols>
  <sheetData>
    <row r="2" spans="1:13" ht="58.5" customHeight="1" x14ac:dyDescent="0.25">
      <c r="A2" s="991"/>
      <c r="B2" s="991"/>
      <c r="C2" s="991"/>
      <c r="D2" s="991"/>
      <c r="E2" s="991"/>
      <c r="F2" s="991"/>
      <c r="G2" s="991"/>
      <c r="H2" s="991"/>
      <c r="I2" s="991"/>
      <c r="J2" s="991"/>
      <c r="K2" s="991"/>
      <c r="L2" s="991"/>
      <c r="M2" s="991"/>
    </row>
    <row r="3" spans="1:13" ht="23.25" customHeight="1" x14ac:dyDescent="0.25">
      <c r="A3" s="1107" t="s">
        <v>474</v>
      </c>
      <c r="B3" s="1107"/>
      <c r="C3" s="1107"/>
      <c r="D3" s="1107"/>
      <c r="E3" s="1107"/>
      <c r="F3" s="1107"/>
      <c r="G3" s="1107"/>
      <c r="H3" s="1107"/>
      <c r="I3" s="1107"/>
      <c r="J3" s="1107"/>
      <c r="K3" s="1107"/>
      <c r="L3" s="1107"/>
      <c r="M3" s="1107"/>
    </row>
    <row r="4" spans="1:13" s="51" customFormat="1" ht="23.25" customHeight="1" thickBot="1" x14ac:dyDescent="0.3">
      <c r="A4" s="1107"/>
      <c r="B4" s="1107"/>
      <c r="C4" s="1107"/>
      <c r="D4" s="1107"/>
      <c r="E4" s="1107"/>
      <c r="F4" s="1107"/>
      <c r="G4" s="1107"/>
      <c r="H4" s="1107"/>
      <c r="I4" s="1107"/>
      <c r="J4" s="1107"/>
      <c r="K4" s="1107"/>
      <c r="L4" s="1107"/>
      <c r="M4" s="1107"/>
    </row>
    <row r="5" spans="1:13" ht="23.25" customHeight="1" thickTop="1" x14ac:dyDescent="0.25">
      <c r="A5" s="1135" t="s">
        <v>475</v>
      </c>
      <c r="B5" s="1135" t="s">
        <v>468</v>
      </c>
      <c r="C5" s="1136"/>
      <c r="D5" s="1137"/>
      <c r="E5" s="1135" t="s">
        <v>469</v>
      </c>
      <c r="F5" s="1136"/>
      <c r="G5" s="1137"/>
      <c r="H5" s="1135" t="s">
        <v>147</v>
      </c>
      <c r="I5" s="1136"/>
      <c r="J5" s="1137"/>
      <c r="K5" s="1136" t="s">
        <v>148</v>
      </c>
      <c r="L5" s="1136"/>
      <c r="M5" s="1137"/>
    </row>
    <row r="6" spans="1:13" ht="15.75" thickBot="1" x14ac:dyDescent="0.3">
      <c r="A6" s="1138"/>
      <c r="B6" s="1037" t="s">
        <v>470</v>
      </c>
      <c r="C6" s="599" t="s">
        <v>471</v>
      </c>
      <c r="D6" s="803" t="s">
        <v>149</v>
      </c>
      <c r="E6" s="599" t="s">
        <v>470</v>
      </c>
      <c r="F6" s="599" t="s">
        <v>471</v>
      </c>
      <c r="G6" s="599" t="s">
        <v>149</v>
      </c>
      <c r="H6" s="1037" t="s">
        <v>470</v>
      </c>
      <c r="I6" s="599" t="s">
        <v>471</v>
      </c>
      <c r="J6" s="803" t="s">
        <v>149</v>
      </c>
      <c r="K6" s="599" t="s">
        <v>470</v>
      </c>
      <c r="L6" s="599" t="s">
        <v>471</v>
      </c>
      <c r="M6" s="803" t="s">
        <v>149</v>
      </c>
    </row>
    <row r="7" spans="1:13" x14ac:dyDescent="0.25">
      <c r="A7" s="149" t="s">
        <v>476</v>
      </c>
      <c r="B7" s="819">
        <v>1188</v>
      </c>
      <c r="C7" s="802">
        <v>91</v>
      </c>
      <c r="D7" s="804">
        <v>1279</v>
      </c>
      <c r="E7" s="819">
        <v>1136</v>
      </c>
      <c r="F7" s="802">
        <v>100</v>
      </c>
      <c r="G7" s="804">
        <v>1236</v>
      </c>
      <c r="H7" s="151">
        <v>1052</v>
      </c>
      <c r="I7" s="151">
        <v>99</v>
      </c>
      <c r="J7" s="804">
        <v>1151</v>
      </c>
      <c r="K7" s="151">
        <v>1009</v>
      </c>
      <c r="L7" s="151">
        <v>101</v>
      </c>
      <c r="M7" s="804">
        <v>1110</v>
      </c>
    </row>
    <row r="8" spans="1:13" s="539" customFormat="1" x14ac:dyDescent="0.25">
      <c r="A8" s="812" t="s">
        <v>477</v>
      </c>
      <c r="B8" s="820">
        <v>0</v>
      </c>
      <c r="C8" s="75">
        <v>0</v>
      </c>
      <c r="D8" s="805">
        <v>0</v>
      </c>
      <c r="E8" s="820">
        <v>0</v>
      </c>
      <c r="F8" s="75">
        <v>3</v>
      </c>
      <c r="G8" s="805">
        <v>3</v>
      </c>
      <c r="H8" s="372">
        <v>1</v>
      </c>
      <c r="I8" s="75">
        <v>2</v>
      </c>
      <c r="J8" s="805">
        <v>3</v>
      </c>
      <c r="K8" s="372">
        <v>0</v>
      </c>
      <c r="L8" s="75">
        <v>0</v>
      </c>
      <c r="M8" s="805">
        <v>0</v>
      </c>
    </row>
    <row r="9" spans="1:13" s="539" customFormat="1" x14ac:dyDescent="0.25">
      <c r="A9" s="831" t="s">
        <v>478</v>
      </c>
      <c r="B9" s="823">
        <v>55</v>
      </c>
      <c r="C9" s="178">
        <v>18</v>
      </c>
      <c r="D9" s="806">
        <v>73</v>
      </c>
      <c r="E9" s="823">
        <v>49</v>
      </c>
      <c r="F9" s="178">
        <v>21</v>
      </c>
      <c r="G9" s="806">
        <v>70</v>
      </c>
      <c r="H9" s="373">
        <v>45</v>
      </c>
      <c r="I9" s="178">
        <v>25</v>
      </c>
      <c r="J9" s="806">
        <v>70</v>
      </c>
      <c r="K9" s="373">
        <v>54</v>
      </c>
      <c r="L9" s="178">
        <v>29</v>
      </c>
      <c r="M9" s="806">
        <v>83</v>
      </c>
    </row>
    <row r="10" spans="1:13" s="539" customFormat="1" x14ac:dyDescent="0.25">
      <c r="A10" s="812" t="s">
        <v>375</v>
      </c>
      <c r="B10" s="820">
        <v>2</v>
      </c>
      <c r="C10" s="75">
        <v>5</v>
      </c>
      <c r="D10" s="805">
        <v>7</v>
      </c>
      <c r="E10" s="820">
        <v>0</v>
      </c>
      <c r="F10" s="75">
        <v>6</v>
      </c>
      <c r="G10" s="805">
        <v>6</v>
      </c>
      <c r="H10" s="372">
        <v>1</v>
      </c>
      <c r="I10" s="75">
        <v>11</v>
      </c>
      <c r="J10" s="805">
        <v>12</v>
      </c>
      <c r="K10" s="372">
        <v>0</v>
      </c>
      <c r="L10" s="75">
        <v>10</v>
      </c>
      <c r="M10" s="805">
        <v>10</v>
      </c>
    </row>
    <row r="11" spans="1:13" s="539" customFormat="1" x14ac:dyDescent="0.25">
      <c r="A11" s="831" t="s">
        <v>378</v>
      </c>
      <c r="B11" s="823">
        <v>1</v>
      </c>
      <c r="C11" s="178">
        <v>0</v>
      </c>
      <c r="D11" s="806">
        <v>1</v>
      </c>
      <c r="E11" s="823">
        <v>0</v>
      </c>
      <c r="F11" s="178">
        <v>0</v>
      </c>
      <c r="G11" s="806">
        <v>0</v>
      </c>
      <c r="H11" s="373">
        <v>0</v>
      </c>
      <c r="I11" s="178">
        <v>0</v>
      </c>
      <c r="J11" s="806">
        <v>0</v>
      </c>
      <c r="K11" s="373">
        <v>0</v>
      </c>
      <c r="L11" s="178">
        <v>0</v>
      </c>
      <c r="M11" s="806">
        <v>0</v>
      </c>
    </row>
    <row r="12" spans="1:13" s="539" customFormat="1" x14ac:dyDescent="0.25">
      <c r="A12" s="812" t="s">
        <v>379</v>
      </c>
      <c r="B12" s="820">
        <v>4</v>
      </c>
      <c r="C12" s="75">
        <v>7</v>
      </c>
      <c r="D12" s="805">
        <v>11</v>
      </c>
      <c r="E12" s="820">
        <v>6</v>
      </c>
      <c r="F12" s="75">
        <v>6</v>
      </c>
      <c r="G12" s="805">
        <v>12</v>
      </c>
      <c r="H12" s="372">
        <v>6</v>
      </c>
      <c r="I12" s="75">
        <v>6</v>
      </c>
      <c r="J12" s="805">
        <v>12</v>
      </c>
      <c r="K12" s="372">
        <v>6</v>
      </c>
      <c r="L12" s="75">
        <v>7</v>
      </c>
      <c r="M12" s="805">
        <v>13</v>
      </c>
    </row>
    <row r="13" spans="1:13" x14ac:dyDescent="0.25">
      <c r="A13" s="813" t="s">
        <v>381</v>
      </c>
      <c r="B13" s="821">
        <v>0</v>
      </c>
      <c r="C13" s="178">
        <v>1</v>
      </c>
      <c r="D13" s="806">
        <v>1</v>
      </c>
      <c r="E13" s="821">
        <v>0</v>
      </c>
      <c r="F13" s="178">
        <v>0</v>
      </c>
      <c r="G13" s="806">
        <v>0</v>
      </c>
      <c r="H13" s="194">
        <v>0</v>
      </c>
      <c r="I13" s="178">
        <v>2</v>
      </c>
      <c r="J13" s="806">
        <v>2</v>
      </c>
      <c r="K13" s="194">
        <v>0</v>
      </c>
      <c r="L13" s="178">
        <v>3</v>
      </c>
      <c r="M13" s="806">
        <v>3</v>
      </c>
    </row>
    <row r="14" spans="1:13" x14ac:dyDescent="0.25">
      <c r="A14" s="814" t="s">
        <v>383</v>
      </c>
      <c r="B14" s="822">
        <v>0</v>
      </c>
      <c r="C14" s="75">
        <v>0</v>
      </c>
      <c r="D14" s="805">
        <v>0</v>
      </c>
      <c r="E14" s="822">
        <v>0</v>
      </c>
      <c r="F14" s="75">
        <v>0</v>
      </c>
      <c r="G14" s="805">
        <v>0</v>
      </c>
      <c r="H14" s="75">
        <v>0</v>
      </c>
      <c r="I14" s="75">
        <v>2</v>
      </c>
      <c r="J14" s="805">
        <v>2</v>
      </c>
      <c r="K14" s="75">
        <v>0</v>
      </c>
      <c r="L14" s="75">
        <v>2</v>
      </c>
      <c r="M14" s="805">
        <v>2</v>
      </c>
    </row>
    <row r="15" spans="1:13" x14ac:dyDescent="0.25">
      <c r="A15" s="813" t="s">
        <v>385</v>
      </c>
      <c r="B15" s="823">
        <v>12841</v>
      </c>
      <c r="C15" s="490">
        <v>2528</v>
      </c>
      <c r="D15" s="806">
        <v>15369</v>
      </c>
      <c r="E15" s="823">
        <v>13031</v>
      </c>
      <c r="F15" s="490">
        <v>2591</v>
      </c>
      <c r="G15" s="806">
        <v>15622</v>
      </c>
      <c r="H15" s="373">
        <v>13170</v>
      </c>
      <c r="I15" s="490">
        <v>2694</v>
      </c>
      <c r="J15" s="806">
        <v>15864</v>
      </c>
      <c r="K15" s="373">
        <v>13303</v>
      </c>
      <c r="L15" s="490">
        <v>2624</v>
      </c>
      <c r="M15" s="806">
        <f>SUM(K15:L15)</f>
        <v>15927</v>
      </c>
    </row>
    <row r="16" spans="1:13" x14ac:dyDescent="0.25">
      <c r="A16" s="814" t="s">
        <v>479</v>
      </c>
      <c r="B16" s="824">
        <v>2</v>
      </c>
      <c r="C16" s="330">
        <v>1</v>
      </c>
      <c r="D16" s="805">
        <v>3</v>
      </c>
      <c r="E16" s="824">
        <v>4</v>
      </c>
      <c r="F16" s="330">
        <v>1</v>
      </c>
      <c r="G16" s="805">
        <v>5</v>
      </c>
      <c r="H16" s="330">
        <v>4</v>
      </c>
      <c r="I16" s="330">
        <v>0</v>
      </c>
      <c r="J16" s="805">
        <v>4</v>
      </c>
      <c r="K16" s="330">
        <v>2</v>
      </c>
      <c r="L16" s="330">
        <v>0</v>
      </c>
      <c r="M16" s="805">
        <v>2</v>
      </c>
    </row>
    <row r="17" spans="1:19" x14ac:dyDescent="0.25">
      <c r="A17" s="813" t="s">
        <v>390</v>
      </c>
      <c r="B17" s="825">
        <v>4</v>
      </c>
      <c r="C17" s="178">
        <v>3</v>
      </c>
      <c r="D17" s="806">
        <v>7</v>
      </c>
      <c r="E17" s="825">
        <v>4</v>
      </c>
      <c r="F17" s="178">
        <v>3</v>
      </c>
      <c r="G17" s="806">
        <v>7</v>
      </c>
      <c r="H17" s="178">
        <v>4</v>
      </c>
      <c r="I17" s="178">
        <v>0</v>
      </c>
      <c r="J17" s="806">
        <v>4</v>
      </c>
      <c r="K17" s="178">
        <v>3</v>
      </c>
      <c r="L17" s="178">
        <v>1</v>
      </c>
      <c r="M17" s="806">
        <v>4</v>
      </c>
      <c r="N17" s="991"/>
      <c r="O17" s="991"/>
      <c r="P17" s="991"/>
      <c r="Q17" s="991"/>
      <c r="R17" s="991"/>
      <c r="S17" s="991"/>
    </row>
    <row r="18" spans="1:19" s="539" customFormat="1" x14ac:dyDescent="0.25">
      <c r="A18" s="814" t="s">
        <v>392</v>
      </c>
      <c r="B18" s="822">
        <v>0</v>
      </c>
      <c r="C18" s="75">
        <v>0</v>
      </c>
      <c r="D18" s="805">
        <v>0</v>
      </c>
      <c r="E18" s="822">
        <v>0</v>
      </c>
      <c r="F18" s="75">
        <v>0</v>
      </c>
      <c r="G18" s="805">
        <v>0</v>
      </c>
      <c r="H18" s="75">
        <v>0</v>
      </c>
      <c r="I18" s="75">
        <v>0</v>
      </c>
      <c r="J18" s="805">
        <v>0</v>
      </c>
      <c r="K18" s="75">
        <v>0</v>
      </c>
      <c r="L18" s="75">
        <v>0</v>
      </c>
      <c r="M18" s="805">
        <v>0</v>
      </c>
      <c r="N18" s="991"/>
      <c r="O18" s="991"/>
      <c r="P18" s="991"/>
      <c r="Q18" s="991"/>
      <c r="R18" s="991"/>
      <c r="S18" s="991"/>
    </row>
    <row r="19" spans="1:19" x14ac:dyDescent="0.25">
      <c r="A19" s="813" t="s">
        <v>393</v>
      </c>
      <c r="B19" s="821">
        <v>0</v>
      </c>
      <c r="C19" s="194">
        <v>2</v>
      </c>
      <c r="D19" s="806">
        <v>2</v>
      </c>
      <c r="E19" s="821">
        <v>0</v>
      </c>
      <c r="F19" s="194">
        <v>3</v>
      </c>
      <c r="G19" s="806">
        <v>3</v>
      </c>
      <c r="H19" s="194">
        <v>0</v>
      </c>
      <c r="I19" s="194">
        <v>2</v>
      </c>
      <c r="J19" s="806">
        <v>2</v>
      </c>
      <c r="K19" s="194">
        <v>0</v>
      </c>
      <c r="L19" s="194">
        <v>3</v>
      </c>
      <c r="M19" s="806">
        <v>3</v>
      </c>
      <c r="N19" s="991"/>
      <c r="O19" s="991"/>
      <c r="P19" s="991"/>
      <c r="Q19" s="991"/>
      <c r="R19" s="991"/>
      <c r="S19" s="991"/>
    </row>
    <row r="20" spans="1:19" x14ac:dyDescent="0.25">
      <c r="A20" s="814" t="s">
        <v>395</v>
      </c>
      <c r="B20" s="822">
        <v>2</v>
      </c>
      <c r="C20" s="330">
        <v>10</v>
      </c>
      <c r="D20" s="805">
        <v>12</v>
      </c>
      <c r="E20" s="822">
        <v>3</v>
      </c>
      <c r="F20" s="330">
        <v>15</v>
      </c>
      <c r="G20" s="805">
        <v>18</v>
      </c>
      <c r="H20" s="75">
        <v>4</v>
      </c>
      <c r="I20" s="330">
        <v>10</v>
      </c>
      <c r="J20" s="805">
        <v>14</v>
      </c>
      <c r="K20" s="75">
        <v>6</v>
      </c>
      <c r="L20" s="330">
        <v>9</v>
      </c>
      <c r="M20" s="805">
        <v>15</v>
      </c>
      <c r="N20" s="991"/>
      <c r="O20" s="991"/>
      <c r="P20" s="991"/>
      <c r="Q20" s="991"/>
      <c r="R20" s="991"/>
      <c r="S20" s="991"/>
    </row>
    <row r="21" spans="1:19" s="427" customFormat="1" x14ac:dyDescent="0.25">
      <c r="A21" s="813" t="s">
        <v>397</v>
      </c>
      <c r="B21" s="825">
        <v>0</v>
      </c>
      <c r="C21" s="194">
        <v>2</v>
      </c>
      <c r="D21" s="806">
        <v>2</v>
      </c>
      <c r="E21" s="825">
        <v>0</v>
      </c>
      <c r="F21" s="194">
        <v>2</v>
      </c>
      <c r="G21" s="806">
        <v>2</v>
      </c>
      <c r="H21" s="178">
        <v>0</v>
      </c>
      <c r="I21" s="194">
        <v>2</v>
      </c>
      <c r="J21" s="806">
        <v>2</v>
      </c>
      <c r="K21" s="178">
        <v>0</v>
      </c>
      <c r="L21" s="194">
        <v>0</v>
      </c>
      <c r="M21" s="806">
        <v>0</v>
      </c>
      <c r="N21" s="991"/>
      <c r="O21" s="19"/>
      <c r="P21" s="19"/>
      <c r="Q21" s="19"/>
      <c r="R21" s="19"/>
      <c r="S21" s="991"/>
    </row>
    <row r="22" spans="1:19" x14ac:dyDescent="0.25">
      <c r="A22" s="814" t="s">
        <v>399</v>
      </c>
      <c r="B22" s="820">
        <v>1</v>
      </c>
      <c r="C22" s="372">
        <v>1</v>
      </c>
      <c r="D22" s="805">
        <v>2</v>
      </c>
      <c r="E22" s="820">
        <v>1</v>
      </c>
      <c r="F22" s="372">
        <v>1</v>
      </c>
      <c r="G22" s="805">
        <v>2</v>
      </c>
      <c r="H22" s="372">
        <v>2</v>
      </c>
      <c r="I22" s="372">
        <v>1</v>
      </c>
      <c r="J22" s="805">
        <v>3</v>
      </c>
      <c r="K22" s="372">
        <v>2</v>
      </c>
      <c r="L22" s="372">
        <v>0</v>
      </c>
      <c r="M22" s="805">
        <v>2</v>
      </c>
      <c r="N22" s="991"/>
      <c r="O22" s="991"/>
      <c r="P22" s="991"/>
      <c r="Q22" s="991"/>
      <c r="R22" s="991"/>
      <c r="S22" s="991"/>
    </row>
    <row r="23" spans="1:19" x14ac:dyDescent="0.25">
      <c r="A23" s="813" t="s">
        <v>401</v>
      </c>
      <c r="B23" s="821">
        <v>15</v>
      </c>
      <c r="C23" s="178">
        <v>10</v>
      </c>
      <c r="D23" s="806">
        <v>25</v>
      </c>
      <c r="E23" s="821">
        <v>12</v>
      </c>
      <c r="F23" s="178">
        <v>11</v>
      </c>
      <c r="G23" s="806">
        <v>23</v>
      </c>
      <c r="H23" s="194">
        <v>15</v>
      </c>
      <c r="I23" s="178">
        <v>15</v>
      </c>
      <c r="J23" s="806">
        <v>30</v>
      </c>
      <c r="K23" s="194">
        <v>17</v>
      </c>
      <c r="L23" s="178">
        <v>15</v>
      </c>
      <c r="M23" s="806">
        <v>32</v>
      </c>
      <c r="N23" s="991"/>
      <c r="O23" s="19"/>
      <c r="P23" s="991"/>
      <c r="Q23" s="991"/>
      <c r="R23" s="991"/>
      <c r="S23" s="991"/>
    </row>
    <row r="24" spans="1:19" x14ac:dyDescent="0.25">
      <c r="A24" s="814" t="s">
        <v>339</v>
      </c>
      <c r="B24" s="822">
        <v>0</v>
      </c>
      <c r="C24" s="75">
        <v>1</v>
      </c>
      <c r="D24" s="805">
        <v>1</v>
      </c>
      <c r="E24" s="822">
        <v>0</v>
      </c>
      <c r="F24" s="75">
        <v>0</v>
      </c>
      <c r="G24" s="805">
        <v>0</v>
      </c>
      <c r="H24" s="75">
        <v>0</v>
      </c>
      <c r="I24" s="75">
        <v>2</v>
      </c>
      <c r="J24" s="805">
        <v>2</v>
      </c>
      <c r="K24" s="75">
        <v>0</v>
      </c>
      <c r="L24" s="75">
        <v>1</v>
      </c>
      <c r="M24" s="805">
        <v>1</v>
      </c>
      <c r="N24" s="991"/>
      <c r="O24" s="19"/>
      <c r="P24" s="991"/>
      <c r="Q24" s="991"/>
      <c r="R24" s="991"/>
      <c r="S24" s="991"/>
    </row>
    <row r="25" spans="1:19" x14ac:dyDescent="0.25">
      <c r="A25" s="813" t="s">
        <v>480</v>
      </c>
      <c r="B25" s="821">
        <v>1</v>
      </c>
      <c r="C25" s="194">
        <v>2</v>
      </c>
      <c r="D25" s="806">
        <v>3</v>
      </c>
      <c r="E25" s="821">
        <v>0</v>
      </c>
      <c r="F25" s="194">
        <v>1</v>
      </c>
      <c r="G25" s="806">
        <v>1</v>
      </c>
      <c r="H25" s="194">
        <v>0</v>
      </c>
      <c r="I25" s="194">
        <v>1</v>
      </c>
      <c r="J25" s="806">
        <v>1</v>
      </c>
      <c r="K25" s="194">
        <v>1</v>
      </c>
      <c r="L25" s="194">
        <v>2</v>
      </c>
      <c r="M25" s="806">
        <v>3</v>
      </c>
      <c r="N25" s="991"/>
      <c r="O25" s="991"/>
      <c r="P25" s="991"/>
      <c r="Q25" s="991"/>
      <c r="R25" s="991"/>
      <c r="S25" s="991"/>
    </row>
    <row r="26" spans="1:19" x14ac:dyDescent="0.25">
      <c r="A26" s="814" t="s">
        <v>481</v>
      </c>
      <c r="B26" s="824">
        <v>1</v>
      </c>
      <c r="C26" s="330">
        <v>2</v>
      </c>
      <c r="D26" s="805">
        <v>3</v>
      </c>
      <c r="E26" s="824">
        <v>1</v>
      </c>
      <c r="F26" s="330">
        <v>2</v>
      </c>
      <c r="G26" s="805">
        <v>3</v>
      </c>
      <c r="H26" s="330">
        <v>1</v>
      </c>
      <c r="I26" s="330">
        <v>2</v>
      </c>
      <c r="J26" s="805">
        <v>3</v>
      </c>
      <c r="K26" s="330">
        <v>2</v>
      </c>
      <c r="L26" s="330">
        <v>1</v>
      </c>
      <c r="M26" s="805">
        <v>3</v>
      </c>
      <c r="N26" s="991"/>
      <c r="O26" s="991"/>
      <c r="P26" s="991"/>
      <c r="Q26" s="991"/>
      <c r="R26" s="991"/>
      <c r="S26" s="991"/>
    </row>
    <row r="27" spans="1:19" x14ac:dyDescent="0.25">
      <c r="A27" s="813" t="s">
        <v>406</v>
      </c>
      <c r="B27" s="825">
        <v>1</v>
      </c>
      <c r="C27" s="194">
        <v>4</v>
      </c>
      <c r="D27" s="806">
        <v>5</v>
      </c>
      <c r="E27" s="825">
        <v>1</v>
      </c>
      <c r="F27" s="194">
        <v>5</v>
      </c>
      <c r="G27" s="806">
        <v>6</v>
      </c>
      <c r="H27" s="178">
        <v>1</v>
      </c>
      <c r="I27" s="194">
        <v>2</v>
      </c>
      <c r="J27" s="806">
        <v>3</v>
      </c>
      <c r="K27" s="178">
        <v>2</v>
      </c>
      <c r="L27" s="194">
        <v>2</v>
      </c>
      <c r="M27" s="806">
        <v>4</v>
      </c>
      <c r="N27" s="991"/>
      <c r="O27" s="991"/>
      <c r="P27" s="991"/>
      <c r="Q27" s="991"/>
      <c r="R27" s="991"/>
      <c r="S27" s="991"/>
    </row>
    <row r="28" spans="1:19" s="539" customFormat="1" x14ac:dyDescent="0.25">
      <c r="A28" s="814" t="s">
        <v>348</v>
      </c>
      <c r="B28" s="822">
        <v>0</v>
      </c>
      <c r="C28" s="330">
        <v>0</v>
      </c>
      <c r="D28" s="805">
        <v>0</v>
      </c>
      <c r="E28" s="822">
        <v>0</v>
      </c>
      <c r="F28" s="330">
        <v>0</v>
      </c>
      <c r="G28" s="805">
        <v>0</v>
      </c>
      <c r="H28" s="75">
        <v>0</v>
      </c>
      <c r="I28" s="330">
        <v>0</v>
      </c>
      <c r="J28" s="805">
        <v>0</v>
      </c>
      <c r="K28" s="75">
        <v>0</v>
      </c>
      <c r="L28" s="330">
        <v>0</v>
      </c>
      <c r="M28" s="805">
        <v>0</v>
      </c>
      <c r="N28" s="991"/>
      <c r="O28" s="991"/>
      <c r="P28" s="991"/>
      <c r="Q28" s="991"/>
      <c r="R28" s="991"/>
      <c r="S28" s="991"/>
    </row>
    <row r="29" spans="1:19" x14ac:dyDescent="0.25">
      <c r="A29" s="813" t="s">
        <v>409</v>
      </c>
      <c r="B29" s="821">
        <v>0</v>
      </c>
      <c r="C29" s="194">
        <v>3</v>
      </c>
      <c r="D29" s="806">
        <v>3</v>
      </c>
      <c r="E29" s="821">
        <v>0</v>
      </c>
      <c r="F29" s="194">
        <v>2</v>
      </c>
      <c r="G29" s="806">
        <v>2</v>
      </c>
      <c r="H29" s="194">
        <v>0</v>
      </c>
      <c r="I29" s="194">
        <v>0</v>
      </c>
      <c r="J29" s="806">
        <v>0</v>
      </c>
      <c r="K29" s="194">
        <v>1</v>
      </c>
      <c r="L29" s="194">
        <v>1</v>
      </c>
      <c r="M29" s="806">
        <v>2</v>
      </c>
      <c r="N29" s="991"/>
      <c r="O29" s="991"/>
      <c r="P29" s="991"/>
      <c r="Q29" s="991"/>
      <c r="R29" s="991"/>
      <c r="S29" s="991"/>
    </row>
    <row r="30" spans="1:19" x14ac:dyDescent="0.25">
      <c r="A30" s="814" t="s">
        <v>411</v>
      </c>
      <c r="B30" s="822">
        <v>45</v>
      </c>
      <c r="C30" s="330">
        <v>26</v>
      </c>
      <c r="D30" s="805">
        <v>71</v>
      </c>
      <c r="E30" s="822">
        <v>32</v>
      </c>
      <c r="F30" s="330">
        <v>24</v>
      </c>
      <c r="G30" s="805">
        <v>56</v>
      </c>
      <c r="H30" s="75">
        <v>20</v>
      </c>
      <c r="I30" s="330">
        <v>13</v>
      </c>
      <c r="J30" s="805">
        <v>33</v>
      </c>
      <c r="K30" s="75">
        <v>10</v>
      </c>
      <c r="L30" s="330">
        <v>5</v>
      </c>
      <c r="M30" s="805">
        <v>15</v>
      </c>
      <c r="N30" s="991"/>
      <c r="O30" s="991"/>
      <c r="P30" s="991"/>
      <c r="Q30" s="991"/>
      <c r="R30" s="991"/>
      <c r="S30" s="991"/>
    </row>
    <row r="31" spans="1:19" ht="15.75" thickBot="1" x14ac:dyDescent="0.3">
      <c r="A31" s="813" t="s">
        <v>413</v>
      </c>
      <c r="B31" s="825">
        <v>1</v>
      </c>
      <c r="C31" s="178">
        <v>0</v>
      </c>
      <c r="D31" s="806">
        <v>1</v>
      </c>
      <c r="E31" s="825">
        <v>8</v>
      </c>
      <c r="F31" s="178">
        <v>17</v>
      </c>
      <c r="G31" s="806">
        <v>25</v>
      </c>
      <c r="H31" s="178">
        <v>15</v>
      </c>
      <c r="I31" s="178">
        <v>21</v>
      </c>
      <c r="J31" s="806">
        <v>36</v>
      </c>
      <c r="K31" s="178">
        <v>16</v>
      </c>
      <c r="L31" s="178">
        <v>30</v>
      </c>
      <c r="M31" s="806">
        <v>46</v>
      </c>
      <c r="N31" s="991"/>
      <c r="O31" s="991"/>
      <c r="P31" s="991"/>
      <c r="Q31" s="991"/>
      <c r="R31" s="991"/>
      <c r="S31" s="991"/>
    </row>
    <row r="32" spans="1:19" x14ac:dyDescent="0.25">
      <c r="A32" s="815" t="s">
        <v>482</v>
      </c>
      <c r="B32" s="826">
        <v>14451</v>
      </c>
      <c r="C32" s="488">
        <v>2855</v>
      </c>
      <c r="D32" s="807">
        <v>17306</v>
      </c>
      <c r="E32" s="826">
        <v>14567</v>
      </c>
      <c r="F32" s="488">
        <v>2960</v>
      </c>
      <c r="G32" s="807">
        <v>17527</v>
      </c>
      <c r="H32" s="488">
        <v>14615</v>
      </c>
      <c r="I32" s="488">
        <v>3054</v>
      </c>
      <c r="J32" s="807">
        <v>17669</v>
      </c>
      <c r="K32" s="488">
        <v>14712</v>
      </c>
      <c r="L32" s="488">
        <v>3007</v>
      </c>
      <c r="M32" s="807">
        <v>17719</v>
      </c>
      <c r="N32" s="991"/>
      <c r="O32" s="991"/>
      <c r="P32" s="991"/>
      <c r="Q32" s="991"/>
      <c r="R32" s="991"/>
      <c r="S32" s="991"/>
    </row>
    <row r="33" spans="1:15" x14ac:dyDescent="0.25">
      <c r="A33" s="816" t="s">
        <v>483</v>
      </c>
      <c r="B33" s="827">
        <v>12841</v>
      </c>
      <c r="C33" s="492">
        <v>2528</v>
      </c>
      <c r="D33" s="828">
        <v>15369</v>
      </c>
      <c r="E33" s="827">
        <v>13031</v>
      </c>
      <c r="F33" s="492">
        <v>2591</v>
      </c>
      <c r="G33" s="828">
        <v>15622</v>
      </c>
      <c r="H33" s="491">
        <v>13170</v>
      </c>
      <c r="I33" s="491">
        <v>2694</v>
      </c>
      <c r="J33" s="808">
        <v>15864</v>
      </c>
      <c r="K33" s="491">
        <v>13303</v>
      </c>
      <c r="L33" s="491">
        <v>2624</v>
      </c>
      <c r="M33" s="808">
        <f>SUM(K33:L33)</f>
        <v>15927</v>
      </c>
      <c r="N33" s="991"/>
      <c r="O33" s="991"/>
    </row>
    <row r="34" spans="1:15" ht="15.75" thickBot="1" x14ac:dyDescent="0.3">
      <c r="A34" s="817" t="s">
        <v>484</v>
      </c>
      <c r="B34" s="829">
        <v>1610</v>
      </c>
      <c r="C34" s="489">
        <v>327</v>
      </c>
      <c r="D34" s="809">
        <v>1937</v>
      </c>
      <c r="E34" s="829">
        <v>1536</v>
      </c>
      <c r="F34" s="489">
        <v>369</v>
      </c>
      <c r="G34" s="809">
        <v>1905</v>
      </c>
      <c r="H34" s="209">
        <v>1445</v>
      </c>
      <c r="I34" s="489">
        <v>360</v>
      </c>
      <c r="J34" s="809">
        <v>1805</v>
      </c>
      <c r="K34" s="209">
        <f>K32-K33</f>
        <v>1409</v>
      </c>
      <c r="L34" s="489">
        <f>L32-L33</f>
        <v>383</v>
      </c>
      <c r="M34" s="809">
        <f>M32-M33</f>
        <v>1792</v>
      </c>
      <c r="N34" s="991"/>
      <c r="O34" s="991"/>
    </row>
    <row r="35" spans="1:15" ht="15.75" thickBot="1" x14ac:dyDescent="0.3">
      <c r="A35" s="818" t="s">
        <v>485</v>
      </c>
      <c r="B35" s="830">
        <v>0.11141097501902983</v>
      </c>
      <c r="C35" s="810">
        <v>0.11453590192644483</v>
      </c>
      <c r="D35" s="811">
        <v>0.11192649947994915</v>
      </c>
      <c r="E35" s="830">
        <v>0.10544381135443125</v>
      </c>
      <c r="F35" s="810">
        <v>0.12466216216216217</v>
      </c>
      <c r="G35" s="811">
        <v>0.10868945056199007</v>
      </c>
      <c r="H35" s="810">
        <v>9.8871022921655838E-2</v>
      </c>
      <c r="I35" s="810">
        <v>0.11787819253438114</v>
      </c>
      <c r="J35" s="811">
        <v>0.10215631897673892</v>
      </c>
      <c r="K35" s="810">
        <f>K34/K32</f>
        <v>9.5772158781946712E-2</v>
      </c>
      <c r="L35" s="810">
        <f>L34/L32</f>
        <v>0.12736947123378783</v>
      </c>
      <c r="M35" s="811">
        <f>M34/M32</f>
        <v>0.10113437552909306</v>
      </c>
      <c r="N35" s="991"/>
      <c r="O35" s="991"/>
    </row>
    <row r="36" spans="1:15" ht="15.75" thickTop="1" x14ac:dyDescent="0.25">
      <c r="A36" s="991"/>
      <c r="B36" s="991"/>
      <c r="C36" s="991"/>
      <c r="D36" s="991"/>
      <c r="E36" s="991"/>
      <c r="F36" s="991"/>
      <c r="G36" s="991"/>
      <c r="H36" s="991"/>
      <c r="I36" s="991"/>
      <c r="J36" s="991"/>
      <c r="K36" s="991"/>
      <c r="L36" s="991"/>
      <c r="M36" s="991"/>
      <c r="N36" s="991"/>
      <c r="O36" s="991"/>
    </row>
    <row r="37" spans="1:15" x14ac:dyDescent="0.25">
      <c r="A37" s="1091" t="s">
        <v>166</v>
      </c>
      <c r="B37" s="1091"/>
      <c r="C37" s="1091"/>
      <c r="D37" s="1091"/>
      <c r="E37" s="1091"/>
      <c r="F37" s="1091"/>
      <c r="G37" s="1091"/>
      <c r="H37" s="1091"/>
      <c r="I37" s="1091"/>
      <c r="J37" s="991"/>
      <c r="K37" s="123"/>
      <c r="L37" s="19"/>
      <c r="M37" s="19"/>
      <c r="N37" s="991"/>
      <c r="O37" s="991"/>
    </row>
    <row r="38" spans="1:15" x14ac:dyDescent="0.25">
      <c r="A38" s="991"/>
      <c r="B38" s="991"/>
      <c r="C38" s="991"/>
      <c r="D38" s="991"/>
      <c r="E38" s="991"/>
      <c r="F38" s="991"/>
      <c r="G38" s="991"/>
      <c r="H38" s="991"/>
      <c r="I38" s="991"/>
      <c r="J38" s="19"/>
      <c r="K38" s="19"/>
      <c r="L38" s="19"/>
      <c r="M38" s="19"/>
      <c r="N38" s="991"/>
      <c r="O38" s="991"/>
    </row>
    <row r="39" spans="1:15" x14ac:dyDescent="0.25">
      <c r="A39" s="991"/>
      <c r="B39" s="991"/>
      <c r="C39" s="991"/>
      <c r="D39" s="991"/>
      <c r="E39" s="991"/>
      <c r="F39" s="991"/>
      <c r="G39" s="991"/>
      <c r="H39" s="19"/>
      <c r="I39" s="19"/>
      <c r="J39" s="19"/>
      <c r="K39" s="19"/>
      <c r="L39" s="19"/>
      <c r="M39" s="19"/>
      <c r="N39" s="991"/>
      <c r="O39" s="19"/>
    </row>
    <row r="40" spans="1:15" x14ac:dyDescent="0.25">
      <c r="A40" s="991"/>
      <c r="B40" s="991"/>
      <c r="C40" s="991"/>
      <c r="D40" s="991"/>
      <c r="E40" s="991"/>
      <c r="F40" s="991"/>
      <c r="G40" s="991"/>
      <c r="H40" s="991"/>
      <c r="I40" s="991"/>
      <c r="J40" s="991"/>
      <c r="K40" s="991"/>
      <c r="L40" s="991"/>
      <c r="M40" s="991"/>
      <c r="N40" s="991"/>
      <c r="O40" s="19"/>
    </row>
    <row r="43" spans="1:15" x14ac:dyDescent="0.25">
      <c r="A43" s="991"/>
      <c r="B43" s="991"/>
      <c r="C43" s="991"/>
      <c r="D43" s="991"/>
      <c r="E43" s="991"/>
      <c r="F43" s="991"/>
      <c r="G43" s="991"/>
      <c r="H43" s="991"/>
      <c r="I43" s="991"/>
      <c r="J43" s="991"/>
      <c r="K43" s="991"/>
      <c r="L43" s="991"/>
      <c r="M43" s="991"/>
      <c r="N43" s="991"/>
      <c r="O43" s="19"/>
    </row>
  </sheetData>
  <mergeCells count="7">
    <mergeCell ref="H5:J5"/>
    <mergeCell ref="A37:I37"/>
    <mergeCell ref="A3:M4"/>
    <mergeCell ref="B5:D5"/>
    <mergeCell ref="E5:G5"/>
    <mergeCell ref="A5:A6"/>
    <mergeCell ref="K5:M5"/>
  </mergeCells>
  <printOptions horizontalCentered="1" verticalCentered="1"/>
  <pageMargins left="0.5" right="0.7" top="0.5" bottom="0.75" header="0.3" footer="0.3"/>
  <pageSetup scale="97" orientation="landscape" r:id="rId1"/>
  <headerFooter differentFirst="1">
    <firstFooter xml:space="preserve">&amp;C
</firstFooter>
  </headerFooter>
  <ignoredErrors>
    <ignoredError sqref="M15 M3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opLeftCell="A13" zoomScaleNormal="100" workbookViewId="0">
      <selection activeCell="C28" sqref="C28"/>
    </sheetView>
  </sheetViews>
  <sheetFormatPr defaultRowHeight="15" x14ac:dyDescent="0.25"/>
  <cols>
    <col min="1" max="1" width="9.140625" customWidth="1"/>
    <col min="13" max="13" width="9.28515625" style="317" customWidth="1"/>
    <col min="14" max="14" width="9.140625" style="317"/>
  </cols>
  <sheetData>
    <row r="1" spans="1:14" ht="12.75" customHeight="1" x14ac:dyDescent="0.25">
      <c r="A1" s="1058" t="s">
        <v>13</v>
      </c>
      <c r="B1" s="1058"/>
      <c r="C1" s="1058"/>
      <c r="D1" s="1058"/>
      <c r="E1" s="1058"/>
      <c r="F1" s="1058"/>
      <c r="G1" s="1058"/>
      <c r="H1" s="1058"/>
      <c r="I1" s="1058"/>
      <c r="J1" s="1058"/>
      <c r="K1" s="1058"/>
      <c r="L1" s="1058"/>
      <c r="M1" s="1058"/>
    </row>
    <row r="2" spans="1:14" ht="12.75" customHeight="1" x14ac:dyDescent="0.25">
      <c r="A2" s="1058"/>
      <c r="B2" s="1058"/>
      <c r="C2" s="1058"/>
      <c r="D2" s="1058"/>
      <c r="E2" s="1058"/>
      <c r="F2" s="1058"/>
      <c r="G2" s="1058"/>
      <c r="H2" s="1058"/>
      <c r="I2" s="1058"/>
      <c r="J2" s="1058"/>
      <c r="K2" s="1058"/>
      <c r="L2" s="1058"/>
      <c r="M2" s="1058"/>
    </row>
    <row r="3" spans="1:14" ht="20.100000000000001" customHeight="1" x14ac:dyDescent="0.25">
      <c r="A3" s="1059" t="s">
        <v>13</v>
      </c>
      <c r="B3" s="1059"/>
      <c r="C3" s="1059"/>
      <c r="D3" s="1059"/>
      <c r="E3" s="1059"/>
      <c r="F3" s="1059"/>
      <c r="G3" s="1059"/>
      <c r="H3" s="1059"/>
      <c r="I3" s="1059"/>
      <c r="J3" s="1059"/>
      <c r="K3" s="1059"/>
      <c r="L3" s="1059"/>
      <c r="M3" s="394" t="s">
        <v>14</v>
      </c>
    </row>
    <row r="4" spans="1:14" ht="20.100000000000001" customHeight="1" x14ac:dyDescent="0.25">
      <c r="A4" s="1065" t="s">
        <v>15</v>
      </c>
      <c r="B4" s="1065"/>
      <c r="C4" s="1065"/>
      <c r="D4" s="1065"/>
      <c r="E4" s="1065"/>
      <c r="F4" s="1065"/>
      <c r="G4" s="1065"/>
      <c r="H4" s="1065"/>
      <c r="I4" s="1065"/>
      <c r="J4" s="1065"/>
      <c r="K4" s="1065"/>
      <c r="L4" s="1065"/>
      <c r="M4" s="395" t="s">
        <v>16</v>
      </c>
    </row>
    <row r="5" spans="1:14" ht="20.100000000000001" customHeight="1" x14ac:dyDescent="0.25">
      <c r="A5" s="1021" t="s">
        <v>17</v>
      </c>
      <c r="B5" s="1021"/>
      <c r="C5" s="1021"/>
      <c r="D5" s="1021"/>
      <c r="E5" s="1021"/>
      <c r="F5" s="1021"/>
      <c r="G5" s="1021"/>
      <c r="H5" s="1021"/>
      <c r="I5" s="1021"/>
      <c r="J5" s="1021"/>
      <c r="K5" s="1021"/>
      <c r="L5" s="1021"/>
      <c r="M5" s="1026"/>
    </row>
    <row r="6" spans="1:14" ht="20.100000000000001" customHeight="1" x14ac:dyDescent="0.25">
      <c r="A6" s="1019"/>
      <c r="B6" s="1061" t="s">
        <v>18</v>
      </c>
      <c r="C6" s="1061"/>
      <c r="D6" s="1061"/>
      <c r="E6" s="1061"/>
      <c r="F6" s="1061"/>
      <c r="G6" s="1061"/>
      <c r="H6" s="1061"/>
      <c r="I6" s="1061"/>
      <c r="J6" s="1061"/>
      <c r="K6" s="1061"/>
      <c r="L6" s="1061"/>
      <c r="M6" s="396" t="s">
        <v>19</v>
      </c>
    </row>
    <row r="7" spans="1:14" ht="20.100000000000001" customHeight="1" x14ac:dyDescent="0.25">
      <c r="A7" s="1018"/>
      <c r="B7" s="1060" t="s">
        <v>20</v>
      </c>
      <c r="C7" s="1060"/>
      <c r="D7" s="1060"/>
      <c r="E7" s="1060"/>
      <c r="F7" s="1060"/>
      <c r="G7" s="1060"/>
      <c r="H7" s="1060"/>
      <c r="I7" s="1060"/>
      <c r="J7" s="1060"/>
      <c r="K7" s="1060"/>
      <c r="L7" s="1060"/>
      <c r="M7" s="394" t="s">
        <v>21</v>
      </c>
    </row>
    <row r="8" spans="1:14" ht="20.100000000000001" customHeight="1" x14ac:dyDescent="0.25">
      <c r="A8" s="1062" t="s">
        <v>22</v>
      </c>
      <c r="B8" s="1062"/>
      <c r="C8" s="1062"/>
      <c r="D8" s="1062"/>
      <c r="E8" s="1062"/>
      <c r="F8" s="1062"/>
      <c r="G8" s="1062"/>
      <c r="H8" s="1062"/>
      <c r="I8" s="1062"/>
      <c r="J8" s="1062"/>
      <c r="K8" s="1062"/>
      <c r="L8" s="1062"/>
      <c r="M8" s="1062"/>
    </row>
    <row r="9" spans="1:14" ht="20.100000000000001" customHeight="1" x14ac:dyDescent="0.25">
      <c r="A9" s="1018"/>
      <c r="B9" s="1060" t="s">
        <v>23</v>
      </c>
      <c r="C9" s="1060"/>
      <c r="D9" s="1060"/>
      <c r="E9" s="1060"/>
      <c r="F9" s="1060"/>
      <c r="G9" s="1060"/>
      <c r="H9" s="1060"/>
      <c r="I9" s="1060"/>
      <c r="J9" s="1060"/>
      <c r="K9" s="1060"/>
      <c r="L9" s="1060"/>
      <c r="M9" s="394" t="s">
        <v>24</v>
      </c>
    </row>
    <row r="10" spans="1:14" ht="20.100000000000001" customHeight="1" x14ac:dyDescent="0.25">
      <c r="A10" s="1019"/>
      <c r="B10" s="1061" t="s">
        <v>25</v>
      </c>
      <c r="C10" s="1061"/>
      <c r="D10" s="1061"/>
      <c r="E10" s="1061"/>
      <c r="F10" s="1061"/>
      <c r="G10" s="1061"/>
      <c r="H10" s="1061"/>
      <c r="I10" s="1061"/>
      <c r="J10" s="1061"/>
      <c r="K10" s="1061"/>
      <c r="L10" s="1061"/>
      <c r="M10" s="396" t="s">
        <v>26</v>
      </c>
    </row>
    <row r="11" spans="1:14" s="410" customFormat="1" ht="20.100000000000001" customHeight="1" x14ac:dyDescent="0.25">
      <c r="A11" s="1018"/>
      <c r="B11" s="1060" t="s">
        <v>27</v>
      </c>
      <c r="C11" s="1060"/>
      <c r="D11" s="1060"/>
      <c r="E11" s="1060"/>
      <c r="F11" s="1060"/>
      <c r="G11" s="1060"/>
      <c r="H11" s="1060"/>
      <c r="I11" s="1060"/>
      <c r="J11" s="1060"/>
      <c r="K11" s="1060"/>
      <c r="L11" s="1060"/>
      <c r="M11" s="394" t="s">
        <v>28</v>
      </c>
      <c r="N11" s="317"/>
    </row>
    <row r="12" spans="1:14" ht="20.100000000000001" customHeight="1" x14ac:dyDescent="0.25">
      <c r="A12" s="1019"/>
      <c r="B12" s="1061" t="s">
        <v>29</v>
      </c>
      <c r="C12" s="1061"/>
      <c r="D12" s="1061"/>
      <c r="E12" s="1061"/>
      <c r="F12" s="1061"/>
      <c r="G12" s="1061"/>
      <c r="H12" s="1061"/>
      <c r="I12" s="1061"/>
      <c r="J12" s="1061"/>
      <c r="K12" s="1061"/>
      <c r="L12" s="1061"/>
      <c r="M12" s="396" t="s">
        <v>30</v>
      </c>
    </row>
    <row r="13" spans="1:14" ht="20.100000000000001" customHeight="1" x14ac:dyDescent="0.25">
      <c r="A13" s="1018"/>
      <c r="B13" s="1060" t="s">
        <v>31</v>
      </c>
      <c r="C13" s="1060"/>
      <c r="D13" s="1060"/>
      <c r="E13" s="1060"/>
      <c r="F13" s="1060"/>
      <c r="G13" s="1060"/>
      <c r="H13" s="1060"/>
      <c r="I13" s="1060"/>
      <c r="J13" s="1060"/>
      <c r="K13" s="1060"/>
      <c r="L13" s="1060"/>
      <c r="M13" s="394" t="s">
        <v>32</v>
      </c>
    </row>
    <row r="14" spans="1:14" ht="20.100000000000001" customHeight="1" x14ac:dyDescent="0.25">
      <c r="A14" s="1019"/>
      <c r="B14" s="1061" t="s">
        <v>33</v>
      </c>
      <c r="C14" s="1061"/>
      <c r="D14" s="1061"/>
      <c r="E14" s="1061"/>
      <c r="F14" s="1061"/>
      <c r="G14" s="1061"/>
      <c r="H14" s="1061"/>
      <c r="I14" s="1061"/>
      <c r="J14" s="1061"/>
      <c r="K14" s="1061"/>
      <c r="L14" s="1061"/>
      <c r="M14" s="396" t="s">
        <v>34</v>
      </c>
    </row>
    <row r="15" spans="1:14" s="190" customFormat="1" ht="20.100000000000001" customHeight="1" x14ac:dyDescent="0.25">
      <c r="A15" s="1018"/>
      <c r="B15" s="1060" t="s">
        <v>35</v>
      </c>
      <c r="C15" s="1060"/>
      <c r="D15" s="1060"/>
      <c r="E15" s="1060"/>
      <c r="F15" s="1060"/>
      <c r="G15" s="1060"/>
      <c r="H15" s="1060"/>
      <c r="I15" s="1060"/>
      <c r="J15" s="1060"/>
      <c r="K15" s="1060"/>
      <c r="L15" s="1060"/>
      <c r="M15" s="394" t="s">
        <v>36</v>
      </c>
      <c r="N15" s="317"/>
    </row>
    <row r="16" spans="1:14" s="190" customFormat="1" ht="20.100000000000001" customHeight="1" x14ac:dyDescent="0.25">
      <c r="A16" s="1019"/>
      <c r="B16" s="1061" t="s">
        <v>37</v>
      </c>
      <c r="C16" s="1061"/>
      <c r="D16" s="1061"/>
      <c r="E16" s="1061"/>
      <c r="F16" s="1061"/>
      <c r="G16" s="1061"/>
      <c r="H16" s="1061"/>
      <c r="I16" s="1061"/>
      <c r="J16" s="1061"/>
      <c r="K16" s="1061"/>
      <c r="L16" s="1061"/>
      <c r="M16" s="396" t="s">
        <v>38</v>
      </c>
      <c r="N16" s="317"/>
    </row>
    <row r="17" spans="1:13" ht="20.100000000000001" customHeight="1" x14ac:dyDescent="0.25">
      <c r="A17" s="1018"/>
      <c r="B17" s="1060" t="s">
        <v>39</v>
      </c>
      <c r="C17" s="1060"/>
      <c r="D17" s="1060"/>
      <c r="E17" s="1060"/>
      <c r="F17" s="1060"/>
      <c r="G17" s="1060"/>
      <c r="H17" s="1060"/>
      <c r="I17" s="1060"/>
      <c r="J17" s="1060"/>
      <c r="K17" s="1060"/>
      <c r="L17" s="1060"/>
      <c r="M17" s="394" t="s">
        <v>40</v>
      </c>
    </row>
    <row r="18" spans="1:13" ht="20.100000000000001" customHeight="1" x14ac:dyDescent="0.25">
      <c r="A18" s="1019"/>
      <c r="B18" s="1061" t="s">
        <v>41</v>
      </c>
      <c r="C18" s="1061"/>
      <c r="D18" s="1061"/>
      <c r="E18" s="1061"/>
      <c r="F18" s="1061"/>
      <c r="G18" s="1061"/>
      <c r="H18" s="1061"/>
      <c r="I18" s="1061"/>
      <c r="J18" s="1061"/>
      <c r="K18" s="1061"/>
      <c r="L18" s="1061"/>
      <c r="M18" s="396" t="s">
        <v>42</v>
      </c>
    </row>
    <row r="19" spans="1:13" ht="20.100000000000001" customHeight="1" x14ac:dyDescent="0.25">
      <c r="A19" s="1018"/>
      <c r="B19" s="1060" t="s">
        <v>43</v>
      </c>
      <c r="C19" s="1060"/>
      <c r="D19" s="1060"/>
      <c r="E19" s="1060"/>
      <c r="F19" s="1060"/>
      <c r="G19" s="1060"/>
      <c r="H19" s="1060"/>
      <c r="I19" s="1060"/>
      <c r="J19" s="1060"/>
      <c r="K19" s="1060"/>
      <c r="L19" s="1060"/>
      <c r="M19" s="394" t="s">
        <v>44</v>
      </c>
    </row>
    <row r="20" spans="1:13" ht="20.100000000000001" customHeight="1" x14ac:dyDescent="0.25">
      <c r="A20" s="1019"/>
      <c r="B20" s="1061" t="s">
        <v>45</v>
      </c>
      <c r="C20" s="1061"/>
      <c r="D20" s="1061"/>
      <c r="E20" s="1061"/>
      <c r="F20" s="1061"/>
      <c r="G20" s="1061"/>
      <c r="H20" s="1061"/>
      <c r="I20" s="1061"/>
      <c r="J20" s="1061"/>
      <c r="K20" s="1061"/>
      <c r="L20" s="1061"/>
      <c r="M20" s="396" t="s">
        <v>46</v>
      </c>
    </row>
    <row r="21" spans="1:13" ht="20.100000000000001" customHeight="1" x14ac:dyDescent="0.25">
      <c r="A21" s="1063" t="s">
        <v>47</v>
      </c>
      <c r="B21" s="1063"/>
      <c r="C21" s="1063"/>
      <c r="D21" s="1063"/>
      <c r="E21" s="1063"/>
      <c r="F21" s="1063"/>
      <c r="G21" s="1063"/>
      <c r="H21" s="1063"/>
      <c r="I21" s="1063"/>
      <c r="J21" s="1063"/>
      <c r="K21" s="1063"/>
      <c r="L21" s="1063"/>
      <c r="M21" s="1063"/>
    </row>
    <row r="22" spans="1:13" ht="20.100000000000001" customHeight="1" x14ac:dyDescent="0.25">
      <c r="A22" s="1019"/>
      <c r="B22" s="1061" t="s">
        <v>48</v>
      </c>
      <c r="C22" s="1061"/>
      <c r="D22" s="1061"/>
      <c r="E22" s="1061"/>
      <c r="F22" s="1061"/>
      <c r="G22" s="1061"/>
      <c r="H22" s="1061"/>
      <c r="I22" s="1061"/>
      <c r="J22" s="1061"/>
      <c r="K22" s="1061"/>
      <c r="L22" s="1061"/>
      <c r="M22" s="396" t="s">
        <v>49</v>
      </c>
    </row>
    <row r="23" spans="1:13" ht="20.100000000000001" customHeight="1" x14ac:dyDescent="0.25">
      <c r="A23" s="1018"/>
      <c r="B23" s="1060" t="s">
        <v>50</v>
      </c>
      <c r="C23" s="1060"/>
      <c r="D23" s="1060"/>
      <c r="E23" s="1060"/>
      <c r="F23" s="1060"/>
      <c r="G23" s="1060"/>
      <c r="H23" s="1060"/>
      <c r="I23" s="1060"/>
      <c r="J23" s="1060"/>
      <c r="K23" s="1060"/>
      <c r="L23" s="1060"/>
      <c r="M23" s="394" t="s">
        <v>51</v>
      </c>
    </row>
    <row r="24" spans="1:13" ht="20.100000000000001" customHeight="1" x14ac:dyDescent="0.25">
      <c r="A24" s="1020"/>
      <c r="B24" s="1061" t="s">
        <v>52</v>
      </c>
      <c r="C24" s="1061"/>
      <c r="D24" s="1061"/>
      <c r="E24" s="1061"/>
      <c r="F24" s="1061"/>
      <c r="G24" s="1061"/>
      <c r="H24" s="1061"/>
      <c r="I24" s="1061"/>
      <c r="J24" s="1061"/>
      <c r="K24" s="1061"/>
      <c r="L24" s="1061"/>
      <c r="M24" s="396" t="s">
        <v>53</v>
      </c>
    </row>
    <row r="25" spans="1:13" ht="20.100000000000001" customHeight="1" x14ac:dyDescent="0.25">
      <c r="A25" s="457"/>
      <c r="B25" s="1060" t="s">
        <v>54</v>
      </c>
      <c r="C25" s="1060"/>
      <c r="D25" s="1060"/>
      <c r="E25" s="1060"/>
      <c r="F25" s="1060"/>
      <c r="G25" s="1060"/>
      <c r="H25" s="1060"/>
      <c r="I25" s="1060"/>
      <c r="J25" s="1060"/>
      <c r="K25" s="1060"/>
      <c r="L25" s="1060"/>
      <c r="M25" s="428">
        <v>29</v>
      </c>
    </row>
    <row r="26" spans="1:13" ht="20.100000000000001" customHeight="1" x14ac:dyDescent="0.25">
      <c r="A26" s="1019"/>
      <c r="B26" s="1019" t="s">
        <v>55</v>
      </c>
      <c r="C26" s="1019"/>
      <c r="D26" s="1019"/>
      <c r="E26" s="1019"/>
      <c r="F26" s="1019"/>
      <c r="G26" s="1019"/>
      <c r="H26" s="1019"/>
      <c r="I26" s="1019"/>
      <c r="J26" s="1019"/>
      <c r="K26" s="1019"/>
      <c r="L26" s="1019"/>
      <c r="M26" s="396" t="s">
        <v>56</v>
      </c>
    </row>
    <row r="28" spans="1:13" x14ac:dyDescent="0.25">
      <c r="A28" s="991"/>
      <c r="B28" s="991"/>
      <c r="C28" s="991"/>
      <c r="D28" s="991"/>
      <c r="E28" s="991"/>
      <c r="F28" s="991"/>
      <c r="G28" s="991"/>
      <c r="H28" s="991"/>
      <c r="I28" s="991"/>
      <c r="J28" s="991"/>
      <c r="K28" s="991"/>
      <c r="L28" s="1064" t="s">
        <v>57</v>
      </c>
      <c r="M28" s="1064"/>
    </row>
  </sheetData>
  <mergeCells count="24">
    <mergeCell ref="B25:L25"/>
    <mergeCell ref="L28:M28"/>
    <mergeCell ref="A4:L4"/>
    <mergeCell ref="B6:L6"/>
    <mergeCell ref="B7:L7"/>
    <mergeCell ref="B9:L9"/>
    <mergeCell ref="B10:L10"/>
    <mergeCell ref="B12:L12"/>
    <mergeCell ref="B19:L19"/>
    <mergeCell ref="B20:L20"/>
    <mergeCell ref="B22:L22"/>
    <mergeCell ref="B24:L24"/>
    <mergeCell ref="B11:L11"/>
    <mergeCell ref="B15:L15"/>
    <mergeCell ref="A1:M2"/>
    <mergeCell ref="A3:L3"/>
    <mergeCell ref="B23:L23"/>
    <mergeCell ref="B14:L14"/>
    <mergeCell ref="B13:L13"/>
    <mergeCell ref="B18:L18"/>
    <mergeCell ref="A8:M8"/>
    <mergeCell ref="B16:L16"/>
    <mergeCell ref="B17:L17"/>
    <mergeCell ref="A21:M21"/>
  </mergeCells>
  <printOptions horizontalCentered="1" verticalCentered="1"/>
  <pageMargins left="0.5" right="0.7" top="0.5" bottom="0.75" header="0.3" footer="0.3"/>
  <pageSetup orientation="landscape" r:id="rId1"/>
  <headerFooter differentFirst="1">
    <firstFooter xml:space="preserve">&amp;C
</firstFooter>
  </headerFooter>
  <ignoredErrors>
    <ignoredError sqref="A4:M5 A12 A10:L10 M11 A26 D26:G26 A14 A7:M9 A6 C6:M6 A13 M13 A16 A15 A17 M17 A18 M18 M14:M15 A19 M19 M16 A20 M20 A22 C22:M22 A23 C23:M23 A24 C24:L24 C12:M12 I26:M26"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1"/>
  <sheetViews>
    <sheetView zoomScaleNormal="100" zoomScaleSheetLayoutView="90" workbookViewId="0">
      <selection activeCell="L28" sqref="L28"/>
    </sheetView>
  </sheetViews>
  <sheetFormatPr defaultRowHeight="15" x14ac:dyDescent="0.25"/>
  <cols>
    <col min="1" max="1" width="12.140625" customWidth="1"/>
    <col min="2" max="2" width="8.42578125" customWidth="1"/>
    <col min="3" max="3" width="8.85546875" customWidth="1"/>
    <col min="4" max="4" width="8.7109375" customWidth="1"/>
    <col min="5" max="5" width="5.7109375" customWidth="1"/>
    <col min="6" max="6" width="14.7109375" customWidth="1"/>
    <col min="7" max="7" width="8.42578125" customWidth="1"/>
    <col min="8" max="8" width="8.85546875" customWidth="1"/>
    <col min="9" max="9" width="8.7109375" customWidth="1"/>
    <col min="10" max="10" width="5.7109375" customWidth="1"/>
    <col min="11" max="11" width="15.7109375" customWidth="1"/>
    <col min="12" max="12" width="8.42578125" customWidth="1"/>
    <col min="13" max="13" width="8.85546875" customWidth="1"/>
    <col min="14" max="14" width="8.7109375" customWidth="1"/>
    <col min="17" max="17" width="16" style="97" bestFit="1" customWidth="1"/>
    <col min="18" max="18" width="9.140625" style="97"/>
  </cols>
  <sheetData>
    <row r="1" spans="1:22" ht="21" customHeight="1" x14ac:dyDescent="0.25">
      <c r="A1" s="1058" t="s">
        <v>54</v>
      </c>
      <c r="B1" s="1058"/>
      <c r="C1" s="1058"/>
      <c r="D1" s="1058"/>
      <c r="E1" s="1058"/>
      <c r="F1" s="1058"/>
      <c r="G1" s="1058"/>
      <c r="H1" s="1058"/>
      <c r="I1" s="1058"/>
      <c r="J1" s="1058"/>
      <c r="K1" s="1058"/>
      <c r="L1" s="1058"/>
      <c r="M1" s="1058"/>
      <c r="N1" s="1058"/>
      <c r="O1" s="991"/>
      <c r="P1" s="991"/>
      <c r="Q1" s="116"/>
      <c r="R1" s="117"/>
      <c r="S1" s="991"/>
      <c r="T1" s="991"/>
      <c r="U1" s="991"/>
      <c r="V1" s="991"/>
    </row>
    <row r="2" spans="1:22" s="51" customFormat="1" ht="20.25" customHeight="1" x14ac:dyDescent="0.25">
      <c r="A2" s="1058"/>
      <c r="B2" s="1058"/>
      <c r="C2" s="1058"/>
      <c r="D2" s="1058"/>
      <c r="E2" s="1058"/>
      <c r="F2" s="1058"/>
      <c r="G2" s="1058"/>
      <c r="H2" s="1058"/>
      <c r="I2" s="1058"/>
      <c r="J2" s="1058"/>
      <c r="K2" s="1058"/>
      <c r="L2" s="1058"/>
      <c r="M2" s="1058"/>
      <c r="N2" s="1058"/>
      <c r="O2" s="991"/>
      <c r="P2" s="991"/>
      <c r="Q2" s="116"/>
      <c r="R2" s="117"/>
      <c r="S2" s="991"/>
      <c r="T2" s="116"/>
      <c r="U2" s="118"/>
      <c r="V2" s="464"/>
    </row>
    <row r="3" spans="1:22" ht="18.75" x14ac:dyDescent="0.25">
      <c r="A3" s="1117" t="s">
        <v>486</v>
      </c>
      <c r="B3" s="1117"/>
      <c r="C3" s="1117"/>
      <c r="D3" s="1117"/>
      <c r="E3" s="1117"/>
      <c r="F3" s="1117"/>
      <c r="G3" s="1117"/>
      <c r="H3" s="1117"/>
      <c r="I3" s="1117"/>
      <c r="J3" s="1117"/>
      <c r="K3" s="1117"/>
      <c r="L3" s="1117"/>
      <c r="M3" s="1117"/>
      <c r="N3" s="1117"/>
      <c r="O3" s="991"/>
      <c r="P3" s="991"/>
      <c r="Q3" s="122"/>
      <c r="R3" s="120"/>
      <c r="S3" s="991"/>
      <c r="T3" s="116"/>
      <c r="U3" s="118"/>
      <c r="V3" s="464"/>
    </row>
    <row r="4" spans="1:22" ht="19.5" thickBot="1" x14ac:dyDescent="0.3">
      <c r="A4" s="33"/>
      <c r="B4" s="33"/>
      <c r="C4" s="33"/>
      <c r="D4" s="33"/>
      <c r="E4" s="33"/>
      <c r="F4" s="33"/>
      <c r="G4" s="33"/>
      <c r="H4" s="33"/>
      <c r="I4" s="33"/>
      <c r="J4" s="33"/>
      <c r="K4" s="33"/>
      <c r="L4" s="33"/>
      <c r="M4" s="33"/>
      <c r="N4" s="33"/>
      <c r="O4" s="991"/>
      <c r="P4" s="991"/>
      <c r="Q4" s="116"/>
      <c r="R4" s="117"/>
      <c r="S4" s="991"/>
      <c r="T4" s="119"/>
      <c r="U4" s="121"/>
      <c r="V4" s="464"/>
    </row>
    <row r="5" spans="1:22" ht="15.75" thickBot="1" x14ac:dyDescent="0.3">
      <c r="A5" s="600" t="s">
        <v>290</v>
      </c>
      <c r="B5" s="600" t="s">
        <v>149</v>
      </c>
      <c r="C5" s="600" t="s">
        <v>261</v>
      </c>
      <c r="D5" s="601" t="s">
        <v>291</v>
      </c>
      <c r="E5" s="48"/>
      <c r="F5" s="600" t="s">
        <v>290</v>
      </c>
      <c r="G5" s="600" t="s">
        <v>149</v>
      </c>
      <c r="H5" s="600" t="s">
        <v>261</v>
      </c>
      <c r="I5" s="602" t="s">
        <v>291</v>
      </c>
      <c r="J5" s="39"/>
      <c r="K5" s="600" t="s">
        <v>290</v>
      </c>
      <c r="L5" s="600" t="s">
        <v>149</v>
      </c>
      <c r="M5" s="600" t="s">
        <v>261</v>
      </c>
      <c r="N5" s="602" t="s">
        <v>291</v>
      </c>
      <c r="O5" s="991"/>
      <c r="P5" s="991"/>
      <c r="Q5" s="116"/>
      <c r="R5" s="117"/>
      <c r="S5" s="991"/>
      <c r="T5" s="116"/>
      <c r="U5" s="118"/>
      <c r="V5" s="464"/>
    </row>
    <row r="6" spans="1:22" x14ac:dyDescent="0.25">
      <c r="A6" s="603" t="s">
        <v>292</v>
      </c>
      <c r="B6" s="604">
        <v>64</v>
      </c>
      <c r="C6" s="605">
        <f t="shared" ref="C6:C28" si="0">B6/($L$27)</f>
        <v>3.6119419831818953E-3</v>
      </c>
      <c r="D6" s="606"/>
      <c r="E6" s="48"/>
      <c r="F6" s="623" t="s">
        <v>293</v>
      </c>
      <c r="G6" s="611">
        <v>0</v>
      </c>
      <c r="H6" s="608">
        <f t="shared" ref="H6:H28" si="1">G6/($L$27)</f>
        <v>0</v>
      </c>
      <c r="I6" s="624"/>
      <c r="J6" s="39"/>
      <c r="K6" s="543" t="s">
        <v>294</v>
      </c>
      <c r="L6" s="607">
        <v>281</v>
      </c>
      <c r="M6" s="608">
        <f t="shared" ref="M6:M27" si="2">L6/($L$27)</f>
        <v>1.5858682769908008E-2</v>
      </c>
      <c r="N6" s="609"/>
      <c r="O6" s="991"/>
      <c r="P6" s="991"/>
      <c r="Q6" s="116"/>
      <c r="R6" s="117"/>
      <c r="S6" s="991"/>
      <c r="T6" s="116"/>
      <c r="U6" s="117"/>
      <c r="V6" s="464"/>
    </row>
    <row r="7" spans="1:22" x14ac:dyDescent="0.25">
      <c r="A7" s="547" t="s">
        <v>295</v>
      </c>
      <c r="B7" s="74">
        <v>42</v>
      </c>
      <c r="C7" s="612">
        <f t="shared" si="0"/>
        <v>2.3703369264631187E-3</v>
      </c>
      <c r="D7" s="613"/>
      <c r="E7" s="48"/>
      <c r="F7" s="547" t="s">
        <v>296</v>
      </c>
      <c r="G7" s="74">
        <v>6</v>
      </c>
      <c r="H7" s="612">
        <f t="shared" si="1"/>
        <v>3.3861956092330267E-4</v>
      </c>
      <c r="I7" s="613"/>
      <c r="J7" s="39"/>
      <c r="K7" s="547" t="s">
        <v>297</v>
      </c>
      <c r="L7" s="74">
        <v>19</v>
      </c>
      <c r="M7" s="612">
        <f t="shared" si="2"/>
        <v>1.0722952762571251E-3</v>
      </c>
      <c r="N7" s="133"/>
      <c r="O7" s="991"/>
      <c r="P7" s="991"/>
      <c r="Q7" s="116"/>
      <c r="R7" s="306"/>
      <c r="S7" s="991"/>
      <c r="T7" s="116"/>
      <c r="U7" s="117"/>
      <c r="V7" s="464"/>
    </row>
    <row r="8" spans="1:22" x14ac:dyDescent="0.25">
      <c r="A8" s="603" t="s">
        <v>298</v>
      </c>
      <c r="B8" s="55">
        <v>0</v>
      </c>
      <c r="C8" s="605">
        <f t="shared" si="0"/>
        <v>0</v>
      </c>
      <c r="D8" s="606"/>
      <c r="E8" s="48"/>
      <c r="F8" s="543" t="s">
        <v>299</v>
      </c>
      <c r="G8" s="607">
        <v>1</v>
      </c>
      <c r="H8" s="608">
        <f t="shared" si="1"/>
        <v>5.6436593487217114E-5</v>
      </c>
      <c r="I8" s="622"/>
      <c r="J8" s="39"/>
      <c r="K8" s="610" t="s">
        <v>300</v>
      </c>
      <c r="L8" s="611">
        <v>7</v>
      </c>
      <c r="M8" s="608">
        <f t="shared" si="2"/>
        <v>3.9505615441051976E-4</v>
      </c>
      <c r="N8" s="537"/>
      <c r="O8" s="991"/>
      <c r="P8" s="991"/>
      <c r="Q8" s="116"/>
      <c r="R8" s="117"/>
      <c r="S8" s="991"/>
      <c r="T8" s="116"/>
      <c r="U8" s="117"/>
      <c r="V8" s="464"/>
    </row>
    <row r="9" spans="1:22" x14ac:dyDescent="0.25">
      <c r="A9" s="615" t="s">
        <v>301</v>
      </c>
      <c r="B9" s="616">
        <v>5</v>
      </c>
      <c r="C9" s="612">
        <f t="shared" si="0"/>
        <v>2.8218296743608558E-4</v>
      </c>
      <c r="D9" s="617"/>
      <c r="E9" s="48"/>
      <c r="F9" s="547" t="s">
        <v>302</v>
      </c>
      <c r="G9" s="74">
        <v>20</v>
      </c>
      <c r="H9" s="612">
        <f t="shared" si="1"/>
        <v>1.1287318697443423E-3</v>
      </c>
      <c r="I9" s="613"/>
      <c r="J9" s="39"/>
      <c r="K9" s="614" t="s">
        <v>303</v>
      </c>
      <c r="L9" s="372">
        <v>1550</v>
      </c>
      <c r="M9" s="612">
        <f t="shared" si="2"/>
        <v>8.7476719905186517E-2</v>
      </c>
      <c r="N9" s="253">
        <v>5</v>
      </c>
      <c r="O9" s="991"/>
      <c r="P9" s="991"/>
      <c r="Q9" s="116"/>
      <c r="R9" s="117"/>
      <c r="S9" s="991"/>
      <c r="T9" s="116"/>
      <c r="U9" s="117"/>
      <c r="V9" s="464"/>
    </row>
    <row r="10" spans="1:22" x14ac:dyDescent="0.25">
      <c r="A10" s="603" t="s">
        <v>304</v>
      </c>
      <c r="B10" s="604">
        <v>0</v>
      </c>
      <c r="C10" s="605">
        <f t="shared" si="0"/>
        <v>0</v>
      </c>
      <c r="D10" s="606"/>
      <c r="E10" s="48"/>
      <c r="F10" s="543" t="s">
        <v>305</v>
      </c>
      <c r="G10" s="607">
        <v>1</v>
      </c>
      <c r="H10" s="608">
        <f t="shared" si="1"/>
        <v>5.6436593487217114E-5</v>
      </c>
      <c r="I10" s="609"/>
      <c r="J10" s="39"/>
      <c r="K10" s="543" t="s">
        <v>306</v>
      </c>
      <c r="L10" s="607">
        <v>48</v>
      </c>
      <c r="M10" s="608">
        <f t="shared" si="2"/>
        <v>2.7089564873864214E-3</v>
      </c>
      <c r="N10" s="609"/>
      <c r="O10" s="991"/>
      <c r="P10" s="991"/>
      <c r="Q10" s="116"/>
      <c r="R10" s="125"/>
      <c r="S10" s="991"/>
      <c r="T10" s="116"/>
      <c r="U10" s="117"/>
      <c r="V10" s="464"/>
    </row>
    <row r="11" spans="1:22" x14ac:dyDescent="0.25">
      <c r="A11" s="615" t="s">
        <v>307</v>
      </c>
      <c r="B11" s="616">
        <v>585</v>
      </c>
      <c r="C11" s="612">
        <f t="shared" si="0"/>
        <v>3.3015407190022009E-2</v>
      </c>
      <c r="D11" s="618">
        <v>7</v>
      </c>
      <c r="E11" s="48"/>
      <c r="F11" s="547" t="s">
        <v>308</v>
      </c>
      <c r="G11" s="541">
        <v>0</v>
      </c>
      <c r="H11" s="612">
        <f t="shared" si="1"/>
        <v>0</v>
      </c>
      <c r="I11" s="133"/>
      <c r="J11" s="39"/>
      <c r="K11" s="547" t="s">
        <v>309</v>
      </c>
      <c r="L11" s="74">
        <v>1</v>
      </c>
      <c r="M11" s="612">
        <f t="shared" si="2"/>
        <v>5.6436593487217114E-5</v>
      </c>
      <c r="N11" s="71"/>
      <c r="O11" s="991"/>
      <c r="P11" s="991"/>
      <c r="Q11" s="116"/>
      <c r="R11" s="117"/>
      <c r="S11" s="991"/>
      <c r="T11" s="991"/>
      <c r="U11" s="991"/>
      <c r="V11" s="991"/>
    </row>
    <row r="12" spans="1:22" x14ac:dyDescent="0.25">
      <c r="A12" s="603" t="s">
        <v>310</v>
      </c>
      <c r="B12" s="604">
        <v>8</v>
      </c>
      <c r="C12" s="605">
        <f t="shared" si="0"/>
        <v>4.5149274789773691E-4</v>
      </c>
      <c r="D12" s="606"/>
      <c r="E12" s="48"/>
      <c r="F12" s="543" t="s">
        <v>311</v>
      </c>
      <c r="G12" s="607">
        <v>0</v>
      </c>
      <c r="H12" s="608">
        <f t="shared" si="1"/>
        <v>0</v>
      </c>
      <c r="I12" s="609"/>
      <c r="J12" s="39"/>
      <c r="K12" s="543" t="s">
        <v>312</v>
      </c>
      <c r="L12" s="607">
        <v>69</v>
      </c>
      <c r="M12" s="608">
        <f t="shared" si="2"/>
        <v>3.8941249506179807E-3</v>
      </c>
      <c r="N12" s="609"/>
      <c r="O12" s="991"/>
      <c r="P12" s="991"/>
      <c r="Q12" s="116"/>
      <c r="R12" s="117"/>
      <c r="S12" s="991"/>
      <c r="T12" s="991"/>
      <c r="U12" s="991"/>
      <c r="V12" s="991"/>
    </row>
    <row r="13" spans="1:22" x14ac:dyDescent="0.25">
      <c r="A13" s="615" t="s">
        <v>313</v>
      </c>
      <c r="B13" s="616">
        <v>8</v>
      </c>
      <c r="C13" s="612">
        <f t="shared" si="0"/>
        <v>4.5149274789773691E-4</v>
      </c>
      <c r="D13" s="617"/>
      <c r="E13" s="48"/>
      <c r="F13" s="547" t="s">
        <v>314</v>
      </c>
      <c r="G13" s="74">
        <v>4</v>
      </c>
      <c r="H13" s="612">
        <f t="shared" si="1"/>
        <v>2.2574637394886846E-4</v>
      </c>
      <c r="I13" s="613"/>
      <c r="J13" s="39"/>
      <c r="K13" s="547" t="s">
        <v>315</v>
      </c>
      <c r="L13" s="74">
        <v>11</v>
      </c>
      <c r="M13" s="612">
        <f t="shared" si="2"/>
        <v>6.2080252835938819E-4</v>
      </c>
      <c r="N13" s="613"/>
      <c r="O13" s="991"/>
      <c r="P13" s="991"/>
      <c r="Q13" s="116"/>
      <c r="R13" s="117"/>
      <c r="S13" s="991"/>
      <c r="T13" s="991"/>
      <c r="U13" s="991"/>
      <c r="V13" s="991"/>
    </row>
    <row r="14" spans="1:22" x14ac:dyDescent="0.25">
      <c r="A14" s="603" t="s">
        <v>316</v>
      </c>
      <c r="B14" s="619">
        <v>1459</v>
      </c>
      <c r="C14" s="605">
        <f t="shared" si="0"/>
        <v>8.234098989784977E-2</v>
      </c>
      <c r="D14" s="620">
        <v>6</v>
      </c>
      <c r="E14" s="48"/>
      <c r="F14" s="543" t="s">
        <v>317</v>
      </c>
      <c r="G14" s="607">
        <v>0</v>
      </c>
      <c r="H14" s="608">
        <f t="shared" si="1"/>
        <v>0</v>
      </c>
      <c r="I14" s="609"/>
      <c r="J14" s="39"/>
      <c r="K14" s="543" t="s">
        <v>318</v>
      </c>
      <c r="L14" s="607">
        <v>2</v>
      </c>
      <c r="M14" s="608">
        <f t="shared" si="2"/>
        <v>1.1287318697443423E-4</v>
      </c>
      <c r="N14" s="609"/>
      <c r="O14" s="991"/>
      <c r="P14" s="991"/>
      <c r="Q14" s="116"/>
      <c r="R14" s="117"/>
      <c r="S14" s="991"/>
      <c r="T14" s="991"/>
      <c r="U14" s="991"/>
      <c r="V14" s="991"/>
    </row>
    <row r="15" spans="1:22" x14ac:dyDescent="0.25">
      <c r="A15" s="615" t="s">
        <v>319</v>
      </c>
      <c r="B15" s="616">
        <v>11</v>
      </c>
      <c r="C15" s="612">
        <f t="shared" si="0"/>
        <v>6.2080252835938819E-4</v>
      </c>
      <c r="D15" s="617"/>
      <c r="E15" s="48"/>
      <c r="F15" s="547" t="s">
        <v>320</v>
      </c>
      <c r="G15" s="74">
        <v>1</v>
      </c>
      <c r="H15" s="612">
        <f t="shared" si="1"/>
        <v>5.6436593487217114E-5</v>
      </c>
      <c r="I15" s="613"/>
      <c r="J15" s="39"/>
      <c r="K15" s="547" t="s">
        <v>321</v>
      </c>
      <c r="L15" s="74">
        <v>2</v>
      </c>
      <c r="M15" s="612">
        <f t="shared" si="2"/>
        <v>1.1287318697443423E-4</v>
      </c>
      <c r="N15" s="613"/>
      <c r="O15" s="991"/>
      <c r="P15" s="116"/>
      <c r="Q15" s="117"/>
      <c r="R15" s="991"/>
      <c r="S15" s="991"/>
      <c r="T15" s="991"/>
      <c r="U15" s="991"/>
      <c r="V15" s="991"/>
    </row>
    <row r="16" spans="1:22" x14ac:dyDescent="0.25">
      <c r="A16" s="603" t="s">
        <v>322</v>
      </c>
      <c r="B16" s="604">
        <v>7</v>
      </c>
      <c r="C16" s="605">
        <f t="shared" si="0"/>
        <v>3.9505615441051976E-4</v>
      </c>
      <c r="D16" s="606"/>
      <c r="E16" s="48"/>
      <c r="F16" s="543" t="s">
        <v>323</v>
      </c>
      <c r="G16" s="621">
        <v>177</v>
      </c>
      <c r="H16" s="608">
        <f t="shared" si="1"/>
        <v>9.9892770472374288E-3</v>
      </c>
      <c r="I16" s="622"/>
      <c r="J16" s="39"/>
      <c r="K16" s="543" t="s">
        <v>324</v>
      </c>
      <c r="L16" s="607">
        <v>11</v>
      </c>
      <c r="M16" s="608">
        <f t="shared" si="2"/>
        <v>6.2080252835938819E-4</v>
      </c>
      <c r="N16" s="609"/>
      <c r="O16" s="991"/>
      <c r="P16" s="116"/>
      <c r="Q16" s="117"/>
      <c r="R16" s="991"/>
      <c r="S16" s="991"/>
      <c r="T16" s="991"/>
      <c r="U16" s="991"/>
      <c r="V16" s="991"/>
    </row>
    <row r="17" spans="1:18" x14ac:dyDescent="0.25">
      <c r="A17" s="615" t="s">
        <v>325</v>
      </c>
      <c r="B17" s="541">
        <v>0</v>
      </c>
      <c r="C17" s="612">
        <f t="shared" si="0"/>
        <v>0</v>
      </c>
      <c r="D17" s="133"/>
      <c r="E17" s="48"/>
      <c r="F17" s="547" t="s">
        <v>326</v>
      </c>
      <c r="G17" s="74">
        <v>498</v>
      </c>
      <c r="H17" s="612">
        <f t="shared" si="1"/>
        <v>2.8105423556634122E-2</v>
      </c>
      <c r="I17" s="613">
        <v>8</v>
      </c>
      <c r="J17" s="39"/>
      <c r="K17" s="547" t="s">
        <v>327</v>
      </c>
      <c r="L17" s="74">
        <v>4</v>
      </c>
      <c r="M17" s="612">
        <f t="shared" si="2"/>
        <v>2.2574637394886846E-4</v>
      </c>
      <c r="N17" s="613"/>
      <c r="O17" s="991"/>
      <c r="P17" s="116"/>
      <c r="Q17" s="117"/>
      <c r="R17" s="991"/>
    </row>
    <row r="18" spans="1:18" x14ac:dyDescent="0.25">
      <c r="A18" s="543" t="s">
        <v>328</v>
      </c>
      <c r="B18" s="607">
        <v>39</v>
      </c>
      <c r="C18" s="605">
        <f t="shared" si="0"/>
        <v>2.2010271460014674E-3</v>
      </c>
      <c r="D18" s="609"/>
      <c r="E18" s="48"/>
      <c r="F18" s="543" t="s">
        <v>329</v>
      </c>
      <c r="G18" s="607">
        <v>1</v>
      </c>
      <c r="H18" s="608">
        <f t="shared" si="1"/>
        <v>5.6436593487217114E-5</v>
      </c>
      <c r="I18" s="622"/>
      <c r="J18" s="39"/>
      <c r="K18" s="543" t="s">
        <v>330</v>
      </c>
      <c r="L18" s="621">
        <v>17</v>
      </c>
      <c r="M18" s="608">
        <f t="shared" si="2"/>
        <v>9.5942208928269086E-4</v>
      </c>
      <c r="N18" s="622"/>
      <c r="O18" s="991"/>
      <c r="P18" s="116"/>
      <c r="Q18" s="117"/>
      <c r="R18" s="991"/>
    </row>
    <row r="19" spans="1:18" x14ac:dyDescent="0.25">
      <c r="A19" s="547" t="s">
        <v>331</v>
      </c>
      <c r="B19" s="74">
        <v>14</v>
      </c>
      <c r="C19" s="612">
        <f t="shared" si="0"/>
        <v>7.9011230882103953E-4</v>
      </c>
      <c r="D19" s="613"/>
      <c r="E19" s="48"/>
      <c r="F19" s="547" t="s">
        <v>332</v>
      </c>
      <c r="G19" s="74">
        <v>82</v>
      </c>
      <c r="H19" s="612">
        <f t="shared" si="1"/>
        <v>4.6278006659518029E-3</v>
      </c>
      <c r="I19" s="613"/>
      <c r="J19" s="39"/>
      <c r="K19" s="547" t="s">
        <v>333</v>
      </c>
      <c r="L19" s="74">
        <v>0</v>
      </c>
      <c r="M19" s="612">
        <f t="shared" si="2"/>
        <v>0</v>
      </c>
      <c r="N19" s="613"/>
      <c r="O19" s="991"/>
      <c r="P19" s="991"/>
      <c r="Q19" s="116"/>
      <c r="R19" s="117"/>
    </row>
    <row r="20" spans="1:18" x14ac:dyDescent="0.25">
      <c r="A20" s="543" t="s">
        <v>334</v>
      </c>
      <c r="B20" s="621">
        <v>4104</v>
      </c>
      <c r="C20" s="605">
        <f t="shared" si="0"/>
        <v>0.23161577967153901</v>
      </c>
      <c r="D20" s="622">
        <v>1</v>
      </c>
      <c r="E20" s="48"/>
      <c r="F20" s="543" t="s">
        <v>335</v>
      </c>
      <c r="G20" s="607">
        <v>321</v>
      </c>
      <c r="H20" s="608">
        <f t="shared" si="1"/>
        <v>1.8116146509396691E-2</v>
      </c>
      <c r="I20" s="609">
        <v>9</v>
      </c>
      <c r="J20" s="39"/>
      <c r="K20" s="543" t="s">
        <v>336</v>
      </c>
      <c r="L20" s="607">
        <v>1</v>
      </c>
      <c r="M20" s="608">
        <f t="shared" si="2"/>
        <v>5.6436593487217114E-5</v>
      </c>
      <c r="N20" s="622"/>
      <c r="O20" s="991"/>
      <c r="P20" s="991"/>
      <c r="Q20" s="116"/>
      <c r="R20" s="117"/>
    </row>
    <row r="21" spans="1:18" x14ac:dyDescent="0.25">
      <c r="A21" s="547" t="s">
        <v>337</v>
      </c>
      <c r="B21" s="74">
        <v>1</v>
      </c>
      <c r="C21" s="612">
        <f t="shared" si="0"/>
        <v>5.6436593487217114E-5</v>
      </c>
      <c r="D21" s="613"/>
      <c r="E21" s="48"/>
      <c r="F21" s="547" t="s">
        <v>487</v>
      </c>
      <c r="G21" s="74">
        <v>125</v>
      </c>
      <c r="H21" s="612">
        <f t="shared" si="1"/>
        <v>7.0545741859021393E-3</v>
      </c>
      <c r="I21" s="71"/>
      <c r="J21" s="39"/>
      <c r="K21" s="547" t="s">
        <v>339</v>
      </c>
      <c r="L21" s="74">
        <v>4</v>
      </c>
      <c r="M21" s="612">
        <f t="shared" si="2"/>
        <v>2.2574637394886846E-4</v>
      </c>
      <c r="N21" s="613"/>
      <c r="O21" s="991"/>
      <c r="P21" s="991"/>
      <c r="Q21" s="116"/>
      <c r="R21" s="117"/>
    </row>
    <row r="22" spans="1:18" x14ac:dyDescent="0.25">
      <c r="A22" s="543" t="s">
        <v>340</v>
      </c>
      <c r="B22" s="607">
        <v>2</v>
      </c>
      <c r="C22" s="605">
        <f t="shared" si="0"/>
        <v>1.1287318697443423E-4</v>
      </c>
      <c r="D22" s="609"/>
      <c r="E22" s="48"/>
      <c r="F22" s="543" t="s">
        <v>341</v>
      </c>
      <c r="G22" s="607">
        <v>29</v>
      </c>
      <c r="H22" s="608">
        <f t="shared" si="1"/>
        <v>1.6366612111292963E-3</v>
      </c>
      <c r="I22" s="609"/>
      <c r="J22" s="39"/>
      <c r="K22" s="543" t="s">
        <v>342</v>
      </c>
      <c r="L22" s="607">
        <v>33</v>
      </c>
      <c r="M22" s="608">
        <f t="shared" si="2"/>
        <v>1.8624075850781647E-3</v>
      </c>
      <c r="N22" s="609"/>
      <c r="O22" s="991"/>
      <c r="P22" s="991"/>
      <c r="Q22" s="116"/>
      <c r="R22" s="117"/>
    </row>
    <row r="23" spans="1:18" x14ac:dyDescent="0.25">
      <c r="A23" s="547" t="s">
        <v>343</v>
      </c>
      <c r="B23" s="74">
        <v>5</v>
      </c>
      <c r="C23" s="612">
        <f t="shared" si="0"/>
        <v>2.8218296743608558E-4</v>
      </c>
      <c r="D23" s="613"/>
      <c r="E23" s="48"/>
      <c r="F23" s="547" t="s">
        <v>344</v>
      </c>
      <c r="G23" s="74">
        <v>0</v>
      </c>
      <c r="H23" s="612">
        <f t="shared" si="1"/>
        <v>0</v>
      </c>
      <c r="I23" s="613"/>
      <c r="J23" s="39"/>
      <c r="K23" s="547" t="s">
        <v>345</v>
      </c>
      <c r="L23" s="74">
        <v>8</v>
      </c>
      <c r="M23" s="612">
        <f t="shared" si="2"/>
        <v>4.5149274789773691E-4</v>
      </c>
      <c r="N23" s="71"/>
      <c r="O23" s="991"/>
      <c r="P23" s="991"/>
      <c r="Q23" s="456"/>
      <c r="R23" s="117"/>
    </row>
    <row r="24" spans="1:18" x14ac:dyDescent="0.25">
      <c r="A24" s="543" t="s">
        <v>346</v>
      </c>
      <c r="B24" s="607">
        <v>25</v>
      </c>
      <c r="C24" s="605">
        <f t="shared" si="0"/>
        <v>1.4109148371804277E-3</v>
      </c>
      <c r="D24" s="609"/>
      <c r="E24" s="48"/>
      <c r="F24" s="543" t="s">
        <v>347</v>
      </c>
      <c r="G24" s="607">
        <v>4</v>
      </c>
      <c r="H24" s="608">
        <f t="shared" si="1"/>
        <v>2.2574637394886846E-4</v>
      </c>
      <c r="I24" s="609"/>
      <c r="J24" s="39"/>
      <c r="K24" s="543" t="s">
        <v>348</v>
      </c>
      <c r="L24" s="607">
        <v>12</v>
      </c>
      <c r="M24" s="608">
        <f t="shared" si="2"/>
        <v>6.7723912184660534E-4</v>
      </c>
      <c r="N24" s="609"/>
      <c r="O24" s="991"/>
      <c r="P24" s="991"/>
      <c r="Q24" s="116"/>
      <c r="R24" s="117"/>
    </row>
    <row r="25" spans="1:18" x14ac:dyDescent="0.25">
      <c r="A25" s="547" t="s">
        <v>349</v>
      </c>
      <c r="B25" s="74">
        <v>2</v>
      </c>
      <c r="C25" s="612">
        <f t="shared" si="0"/>
        <v>1.1287318697443423E-4</v>
      </c>
      <c r="D25" s="613"/>
      <c r="E25" s="48"/>
      <c r="F25" s="547" t="s">
        <v>350</v>
      </c>
      <c r="G25" s="74">
        <v>2</v>
      </c>
      <c r="H25" s="612">
        <f t="shared" si="1"/>
        <v>1.1287318697443423E-4</v>
      </c>
      <c r="I25" s="613"/>
      <c r="J25" s="39"/>
      <c r="K25" s="547" t="s">
        <v>351</v>
      </c>
      <c r="L25" s="74">
        <v>320</v>
      </c>
      <c r="M25" s="612">
        <f t="shared" si="2"/>
        <v>1.8059709915909477E-2</v>
      </c>
      <c r="N25" s="613">
        <v>10</v>
      </c>
      <c r="O25" s="991"/>
      <c r="P25" s="991"/>
      <c r="Q25" s="116"/>
      <c r="R25" s="117"/>
    </row>
    <row r="26" spans="1:18" x14ac:dyDescent="0.25">
      <c r="A26" s="543" t="s">
        <v>352</v>
      </c>
      <c r="B26" s="607">
        <v>231</v>
      </c>
      <c r="C26" s="605">
        <f t="shared" si="0"/>
        <v>1.3036853095547153E-2</v>
      </c>
      <c r="D26" s="609"/>
      <c r="E26" s="48"/>
      <c r="F26" s="543" t="s">
        <v>353</v>
      </c>
      <c r="G26" s="85">
        <v>108</v>
      </c>
      <c r="H26" s="608">
        <f t="shared" si="1"/>
        <v>6.0951520966194481E-3</v>
      </c>
      <c r="I26" s="609"/>
      <c r="J26" s="39"/>
      <c r="K26" s="543" t="s">
        <v>354</v>
      </c>
      <c r="L26" s="621">
        <v>1792</v>
      </c>
      <c r="M26" s="608">
        <f t="shared" si="2"/>
        <v>0.10113437552909306</v>
      </c>
      <c r="N26" s="55">
        <v>4</v>
      </c>
      <c r="O26" s="991"/>
      <c r="P26" s="991"/>
      <c r="Q26" s="116"/>
      <c r="R26" s="117"/>
    </row>
    <row r="27" spans="1:18" x14ac:dyDescent="0.25">
      <c r="A27" s="547" t="s">
        <v>355</v>
      </c>
      <c r="B27" s="74">
        <v>233</v>
      </c>
      <c r="C27" s="612">
        <f t="shared" si="0"/>
        <v>1.3149726282521586E-2</v>
      </c>
      <c r="D27" s="613"/>
      <c r="E27" s="48"/>
      <c r="F27" s="547" t="s">
        <v>356</v>
      </c>
      <c r="G27" s="206">
        <v>2440</v>
      </c>
      <c r="H27" s="612">
        <f t="shared" si="1"/>
        <v>0.13770528810880975</v>
      </c>
      <c r="I27" s="613">
        <v>3</v>
      </c>
      <c r="J27" s="39"/>
      <c r="K27" s="626" t="s">
        <v>149</v>
      </c>
      <c r="L27" s="627">
        <f>SUM(B6:B28,G6:G28,L6:L26)</f>
        <v>17719</v>
      </c>
      <c r="M27" s="628">
        <f t="shared" si="2"/>
        <v>1</v>
      </c>
      <c r="N27" s="1044"/>
      <c r="O27" s="991"/>
      <c r="P27" s="991"/>
      <c r="Q27" s="116"/>
      <c r="R27" s="117"/>
    </row>
    <row r="28" spans="1:18" x14ac:dyDescent="0.25">
      <c r="A28" s="543" t="s">
        <v>358</v>
      </c>
      <c r="B28" s="621">
        <v>2858</v>
      </c>
      <c r="C28" s="605">
        <f t="shared" si="0"/>
        <v>0.16129578418646651</v>
      </c>
      <c r="D28" s="622">
        <v>2</v>
      </c>
      <c r="E28" s="48"/>
      <c r="F28" s="543" t="s">
        <v>359</v>
      </c>
      <c r="G28" s="607">
        <v>4</v>
      </c>
      <c r="H28" s="608">
        <f t="shared" si="1"/>
        <v>2.2574637394886846E-4</v>
      </c>
      <c r="I28" s="609"/>
      <c r="J28" s="39"/>
      <c r="K28" s="557"/>
      <c r="L28" s="625"/>
      <c r="M28" s="557"/>
      <c r="N28" s="557"/>
      <c r="O28" s="991"/>
      <c r="P28" s="991"/>
      <c r="Q28" s="116"/>
      <c r="R28" s="117"/>
    </row>
    <row r="29" spans="1:18" x14ac:dyDescent="0.25">
      <c r="A29" s="991"/>
      <c r="B29" s="991"/>
      <c r="C29" s="991"/>
      <c r="D29" s="991"/>
      <c r="E29" s="39"/>
      <c r="F29" s="991"/>
      <c r="G29" s="991"/>
      <c r="H29" s="991"/>
      <c r="I29" s="991"/>
      <c r="J29" s="39"/>
      <c r="K29" s="39"/>
      <c r="L29" s="403"/>
      <c r="M29" s="39"/>
      <c r="N29" s="39"/>
      <c r="O29" s="991"/>
      <c r="P29" s="991"/>
      <c r="Q29" s="116"/>
      <c r="R29" s="117"/>
    </row>
    <row r="30" spans="1:18" x14ac:dyDescent="0.25">
      <c r="A30" s="991" t="s">
        <v>360</v>
      </c>
      <c r="B30" s="991"/>
      <c r="C30" s="991"/>
      <c r="D30" s="991"/>
      <c r="E30" s="991"/>
      <c r="F30" s="991"/>
      <c r="G30" s="991"/>
      <c r="H30" s="991"/>
      <c r="I30" s="991"/>
      <c r="J30" s="991"/>
      <c r="K30" s="991"/>
      <c r="L30" s="991"/>
      <c r="M30" s="991"/>
      <c r="N30" s="991"/>
      <c r="O30" s="117"/>
      <c r="P30" s="991"/>
      <c r="Q30" s="991"/>
      <c r="R30" s="991"/>
    </row>
    <row r="31" spans="1:18" x14ac:dyDescent="0.25">
      <c r="A31" s="1091" t="s">
        <v>166</v>
      </c>
      <c r="B31" s="1091"/>
      <c r="C31" s="1091"/>
      <c r="D31" s="1091"/>
      <c r="E31" s="1091"/>
      <c r="F31" s="1091"/>
      <c r="G31" s="1091"/>
      <c r="H31" s="1091"/>
      <c r="I31" s="1091"/>
      <c r="J31" s="991"/>
      <c r="K31" s="991"/>
      <c r="L31" s="991"/>
      <c r="M31" s="991"/>
      <c r="N31" s="991"/>
      <c r="O31" s="118"/>
      <c r="P31" s="991"/>
      <c r="Q31" s="991"/>
      <c r="R31" s="991"/>
    </row>
    <row r="32" spans="1:18" x14ac:dyDescent="0.25">
      <c r="A32" s="991"/>
      <c r="B32" s="991"/>
      <c r="C32" s="991"/>
      <c r="D32" s="991"/>
      <c r="E32" s="991"/>
      <c r="F32" s="991"/>
      <c r="G32" s="991"/>
      <c r="H32" s="991"/>
      <c r="I32" s="991"/>
      <c r="J32" s="991"/>
      <c r="K32" s="991"/>
      <c r="L32" s="991"/>
      <c r="M32" s="991"/>
      <c r="N32" s="991"/>
      <c r="O32" s="464"/>
      <c r="P32" s="991"/>
      <c r="Q32" s="991"/>
      <c r="R32" s="991"/>
    </row>
    <row r="33" spans="12:18" x14ac:dyDescent="0.25">
      <c r="L33" s="991"/>
      <c r="M33" s="991"/>
      <c r="N33" s="464"/>
      <c r="O33" s="991"/>
      <c r="P33" s="991"/>
      <c r="Q33" s="991"/>
      <c r="R33" s="991"/>
    </row>
    <row r="34" spans="12:18" x14ac:dyDescent="0.25">
      <c r="L34" s="991"/>
      <c r="M34" s="991"/>
      <c r="N34" s="464"/>
      <c r="O34" s="991"/>
      <c r="P34" s="991"/>
      <c r="Q34" s="991"/>
      <c r="R34" s="991"/>
    </row>
    <row r="35" spans="12:18" x14ac:dyDescent="0.25">
      <c r="L35" s="464"/>
      <c r="M35" s="464"/>
      <c r="N35" s="991"/>
      <c r="O35" s="991"/>
      <c r="P35" s="991"/>
      <c r="Q35" s="991"/>
      <c r="R35" s="991"/>
    </row>
    <row r="36" spans="12:18" x14ac:dyDescent="0.25">
      <c r="L36" s="464"/>
      <c r="M36" s="464"/>
      <c r="N36" s="991"/>
      <c r="O36" s="991"/>
      <c r="P36" s="991"/>
      <c r="Q36" s="991"/>
      <c r="R36" s="991"/>
    </row>
    <row r="37" spans="12:18" x14ac:dyDescent="0.25">
      <c r="L37" s="991"/>
      <c r="M37" s="991"/>
      <c r="N37" s="991"/>
      <c r="O37" s="991"/>
      <c r="P37" s="991"/>
      <c r="Q37" s="991"/>
      <c r="R37" s="991"/>
    </row>
    <row r="38" spans="12:18" x14ac:dyDescent="0.25">
      <c r="L38" s="991"/>
      <c r="M38" s="991"/>
      <c r="N38" s="991"/>
      <c r="O38" s="991"/>
      <c r="P38" s="991"/>
      <c r="Q38" s="991"/>
      <c r="R38" s="991"/>
    </row>
    <row r="39" spans="12:18" x14ac:dyDescent="0.25">
      <c r="L39" s="991"/>
      <c r="M39" s="991"/>
      <c r="N39" s="991"/>
      <c r="O39" s="991"/>
      <c r="P39" s="991"/>
      <c r="Q39" s="991"/>
      <c r="R39" s="991"/>
    </row>
    <row r="40" spans="12:18" x14ac:dyDescent="0.25">
      <c r="L40" s="991"/>
      <c r="M40" s="991"/>
      <c r="N40" s="991"/>
      <c r="O40" s="464"/>
      <c r="P40" s="991"/>
      <c r="Q40" s="991"/>
      <c r="R40" s="991"/>
    </row>
    <row r="41" spans="12:18" x14ac:dyDescent="0.25">
      <c r="L41" s="991"/>
      <c r="M41" s="991"/>
      <c r="N41" s="991"/>
      <c r="O41" s="464"/>
      <c r="P41" s="991"/>
      <c r="Q41" s="991"/>
      <c r="R41" s="991"/>
    </row>
    <row r="42" spans="12:18" x14ac:dyDescent="0.25">
      <c r="L42" s="991"/>
      <c r="M42" s="991"/>
      <c r="N42" s="991"/>
      <c r="O42" s="464"/>
      <c r="P42" s="991"/>
      <c r="Q42" s="991"/>
      <c r="R42" s="991"/>
    </row>
    <row r="43" spans="12:18" x14ac:dyDescent="0.25">
      <c r="L43" s="991"/>
      <c r="M43" s="991"/>
      <c r="N43" s="991"/>
      <c r="O43" s="464"/>
      <c r="P43" s="991"/>
      <c r="Q43" s="991"/>
      <c r="R43" s="991"/>
    </row>
    <row r="44" spans="12:18" x14ac:dyDescent="0.25">
      <c r="L44" s="991"/>
      <c r="M44" s="991"/>
      <c r="N44" s="991"/>
      <c r="O44" s="464"/>
      <c r="P44" s="991"/>
      <c r="Q44" s="991"/>
      <c r="R44" s="991"/>
    </row>
    <row r="45" spans="12:18" x14ac:dyDescent="0.25">
      <c r="L45" s="991"/>
      <c r="M45" s="991"/>
      <c r="N45" s="991"/>
      <c r="O45" s="464"/>
      <c r="P45" s="991"/>
      <c r="Q45" s="991"/>
      <c r="R45" s="991"/>
    </row>
    <row r="46" spans="12:18" x14ac:dyDescent="0.25">
      <c r="L46" s="991"/>
      <c r="M46" s="991"/>
      <c r="N46" s="991"/>
      <c r="O46" s="464"/>
      <c r="P46" s="991"/>
      <c r="Q46" s="991"/>
      <c r="R46" s="991"/>
    </row>
    <row r="47" spans="12:18" x14ac:dyDescent="0.25">
      <c r="L47" s="991"/>
      <c r="M47" s="991"/>
      <c r="N47" s="991"/>
      <c r="O47" s="464"/>
      <c r="P47" s="991"/>
      <c r="Q47" s="991"/>
      <c r="R47" s="991"/>
    </row>
    <row r="48" spans="12:18" x14ac:dyDescent="0.25">
      <c r="L48" s="991"/>
      <c r="M48" s="991"/>
      <c r="N48" s="991"/>
      <c r="O48" s="464"/>
      <c r="P48" s="991"/>
      <c r="Q48" s="991"/>
      <c r="R48" s="991"/>
    </row>
    <row r="49" spans="15:19" x14ac:dyDescent="0.25">
      <c r="O49" s="464"/>
      <c r="P49" s="991"/>
      <c r="Q49" s="991"/>
      <c r="R49" s="991"/>
      <c r="S49" s="991"/>
    </row>
    <row r="50" spans="15:19" x14ac:dyDescent="0.25">
      <c r="O50" s="464"/>
      <c r="P50" s="991"/>
      <c r="Q50" s="991"/>
      <c r="R50" s="991"/>
      <c r="S50" s="991"/>
    </row>
    <row r="51" spans="15:19" x14ac:dyDescent="0.25">
      <c r="O51" s="464"/>
      <c r="P51" s="991"/>
      <c r="Q51" s="991"/>
      <c r="R51" s="991"/>
      <c r="S51" s="991"/>
    </row>
    <row r="52" spans="15:19" x14ac:dyDescent="0.25">
      <c r="O52" s="991"/>
      <c r="P52" s="991"/>
      <c r="Q52" s="464"/>
      <c r="R52" s="464"/>
      <c r="S52" s="991"/>
    </row>
    <row r="53" spans="15:19" x14ac:dyDescent="0.25">
      <c r="O53" s="991"/>
      <c r="P53" s="991"/>
      <c r="Q53" s="464"/>
      <c r="R53" s="464"/>
      <c r="S53" s="991"/>
    </row>
    <row r="54" spans="15:19" x14ac:dyDescent="0.25">
      <c r="O54" s="991"/>
      <c r="P54" s="991"/>
      <c r="Q54" s="464"/>
      <c r="R54" s="464"/>
      <c r="S54" s="991"/>
    </row>
    <row r="55" spans="15:19" x14ac:dyDescent="0.25">
      <c r="O55" s="991"/>
      <c r="P55" s="991"/>
      <c r="Q55" s="464"/>
      <c r="R55" s="464"/>
      <c r="S55" s="991"/>
    </row>
    <row r="56" spans="15:19" x14ac:dyDescent="0.25">
      <c r="O56" s="991"/>
      <c r="P56" s="991"/>
      <c r="Q56" s="464"/>
      <c r="R56" s="464"/>
      <c r="S56" s="991"/>
    </row>
    <row r="57" spans="15:19" x14ac:dyDescent="0.25">
      <c r="O57" s="991"/>
      <c r="P57" s="991"/>
      <c r="Q57" s="464"/>
      <c r="R57" s="464"/>
      <c r="S57" s="991"/>
    </row>
    <row r="58" spans="15:19" x14ac:dyDescent="0.25">
      <c r="O58" s="991"/>
      <c r="P58" s="991"/>
      <c r="Q58" s="464"/>
      <c r="R58" s="464"/>
      <c r="S58" s="991"/>
    </row>
    <row r="59" spans="15:19" x14ac:dyDescent="0.25">
      <c r="O59" s="991"/>
      <c r="P59" s="991"/>
      <c r="Q59" s="464"/>
      <c r="R59" s="464"/>
      <c r="S59" s="991"/>
    </row>
    <row r="60" spans="15:19" x14ac:dyDescent="0.25">
      <c r="O60" s="991"/>
      <c r="P60" s="991"/>
      <c r="Q60" s="464"/>
      <c r="R60" s="464"/>
      <c r="S60" s="991"/>
    </row>
    <row r="61" spans="15:19" x14ac:dyDescent="0.25">
      <c r="O61" s="991"/>
      <c r="P61" s="991"/>
      <c r="Q61" s="464"/>
      <c r="R61" s="464"/>
      <c r="S61" s="991"/>
    </row>
  </sheetData>
  <mergeCells count="3">
    <mergeCell ref="A3:N3"/>
    <mergeCell ref="A1:N2"/>
    <mergeCell ref="A31:I31"/>
  </mergeCells>
  <printOptions horizontalCentered="1" verticalCentered="1"/>
  <pageMargins left="0.5" right="0.7" top="0.5" bottom="0.75" header="0.3" footer="0.3"/>
  <pageSetup scale="94" fitToHeight="0" orientation="landscape" r:id="rId1"/>
  <headerFooter differentFirst="1">
    <firstFooter xml:space="preserve">&amp;C
</first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9"/>
  <sheetViews>
    <sheetView topLeftCell="A4" zoomScaleNormal="100" zoomScaleSheetLayoutView="90" workbookViewId="0">
      <selection activeCell="A6" sqref="A6:K6"/>
    </sheetView>
  </sheetViews>
  <sheetFormatPr defaultRowHeight="15" x14ac:dyDescent="0.25"/>
  <cols>
    <col min="1" max="1" width="23.7109375" bestFit="1" customWidth="1"/>
    <col min="2" max="11" width="9.42578125" customWidth="1"/>
  </cols>
  <sheetData>
    <row r="6" spans="1:11" ht="22.5" customHeight="1" x14ac:dyDescent="0.25">
      <c r="A6" s="1089" t="s">
        <v>488</v>
      </c>
      <c r="B6" s="1089"/>
      <c r="C6" s="1089"/>
      <c r="D6" s="1089"/>
      <c r="E6" s="1089"/>
      <c r="F6" s="1089"/>
      <c r="G6" s="1089"/>
      <c r="H6" s="1089"/>
      <c r="I6" s="1089"/>
      <c r="J6" s="1089"/>
      <c r="K6" s="1089"/>
    </row>
    <row r="7" spans="1:11" ht="18.75" customHeight="1" x14ac:dyDescent="0.25">
      <c r="A7" s="1142" t="s">
        <v>489</v>
      </c>
      <c r="B7" s="1142"/>
      <c r="C7" s="1142"/>
      <c r="D7" s="1142"/>
      <c r="E7" s="1142"/>
      <c r="F7" s="1142"/>
      <c r="G7" s="1142"/>
      <c r="H7" s="1142"/>
      <c r="I7" s="1142"/>
      <c r="J7" s="1142"/>
      <c r="K7" s="1142"/>
    </row>
    <row r="8" spans="1:11" ht="18.75" x14ac:dyDescent="0.25">
      <c r="A8" s="8"/>
      <c r="B8" s="991"/>
      <c r="C8" s="991"/>
      <c r="D8" s="991"/>
      <c r="E8" s="991"/>
      <c r="F8" s="991"/>
      <c r="G8" s="991"/>
      <c r="H8" s="991"/>
      <c r="I8" s="991"/>
      <c r="J8" s="991"/>
      <c r="K8" s="991"/>
    </row>
    <row r="9" spans="1:11" ht="18.75" x14ac:dyDescent="0.25">
      <c r="A9" s="1117" t="s">
        <v>490</v>
      </c>
      <c r="B9" s="1117"/>
      <c r="C9" s="1117"/>
      <c r="D9" s="1117"/>
      <c r="E9" s="1117"/>
      <c r="F9" s="1117"/>
      <c r="G9" s="1117"/>
      <c r="H9" s="1117"/>
      <c r="I9" s="1117"/>
      <c r="J9" s="1117"/>
      <c r="K9" s="1117"/>
    </row>
    <row r="10" spans="1:11" ht="12" customHeight="1" thickBot="1" x14ac:dyDescent="0.3">
      <c r="A10" s="33"/>
      <c r="B10" s="33"/>
      <c r="C10" s="33"/>
      <c r="D10" s="33"/>
      <c r="E10" s="33"/>
      <c r="F10" s="33"/>
      <c r="G10" s="33"/>
      <c r="H10" s="33"/>
      <c r="I10" s="33"/>
      <c r="J10" s="33"/>
      <c r="K10" s="33"/>
    </row>
    <row r="11" spans="1:11" x14ac:dyDescent="0.25">
      <c r="A11" s="1140" t="s">
        <v>449</v>
      </c>
      <c r="B11" s="1139">
        <v>2016</v>
      </c>
      <c r="C11" s="1139"/>
      <c r="D11" s="1144">
        <v>2017</v>
      </c>
      <c r="E11" s="1144"/>
      <c r="F11" s="1139">
        <v>2018</v>
      </c>
      <c r="G11" s="1139"/>
      <c r="H11" s="1145">
        <v>2019</v>
      </c>
      <c r="I11" s="1145"/>
      <c r="J11" s="1139">
        <v>2020</v>
      </c>
      <c r="K11" s="1139"/>
    </row>
    <row r="12" spans="1:11" ht="15.75" thickBot="1" x14ac:dyDescent="0.3">
      <c r="A12" s="1141"/>
      <c r="B12" s="832" t="s">
        <v>150</v>
      </c>
      <c r="C12" s="832" t="s">
        <v>151</v>
      </c>
      <c r="D12" s="833" t="s">
        <v>150</v>
      </c>
      <c r="E12" s="833" t="s">
        <v>151</v>
      </c>
      <c r="F12" s="832" t="s">
        <v>150</v>
      </c>
      <c r="G12" s="832" t="s">
        <v>151</v>
      </c>
      <c r="H12" s="834" t="s">
        <v>150</v>
      </c>
      <c r="I12" s="834" t="s">
        <v>151</v>
      </c>
      <c r="J12" s="832" t="s">
        <v>150</v>
      </c>
      <c r="K12" s="832" t="s">
        <v>151</v>
      </c>
    </row>
    <row r="13" spans="1:11" x14ac:dyDescent="0.25">
      <c r="A13" s="54" t="s">
        <v>159</v>
      </c>
      <c r="B13" s="251">
        <v>4533</v>
      </c>
      <c r="C13" s="251">
        <v>6485</v>
      </c>
      <c r="D13" s="252">
        <v>4549</v>
      </c>
      <c r="E13" s="252">
        <v>6365</v>
      </c>
      <c r="F13" s="333">
        <v>4538</v>
      </c>
      <c r="G13" s="333">
        <v>6354</v>
      </c>
      <c r="H13" s="252">
        <v>4448</v>
      </c>
      <c r="I13" s="252">
        <v>6362</v>
      </c>
      <c r="J13" s="333">
        <v>4459</v>
      </c>
      <c r="K13" s="333">
        <v>6442</v>
      </c>
    </row>
    <row r="14" spans="1:11" x14ac:dyDescent="0.25">
      <c r="A14" s="54" t="s">
        <v>154</v>
      </c>
      <c r="B14" s="71">
        <v>595</v>
      </c>
      <c r="C14" s="71">
        <v>1022</v>
      </c>
      <c r="D14" s="202">
        <v>603</v>
      </c>
      <c r="E14" s="202">
        <v>1027</v>
      </c>
      <c r="F14" s="71">
        <v>599</v>
      </c>
      <c r="G14" s="71">
        <v>1051</v>
      </c>
      <c r="H14" s="202">
        <v>600</v>
      </c>
      <c r="I14" s="202">
        <v>1009</v>
      </c>
      <c r="J14" s="71">
        <v>580</v>
      </c>
      <c r="K14" s="71">
        <v>1060</v>
      </c>
    </row>
    <row r="15" spans="1:11" x14ac:dyDescent="0.25">
      <c r="A15" s="54" t="s">
        <v>451</v>
      </c>
      <c r="B15" s="71">
        <v>345</v>
      </c>
      <c r="C15" s="71">
        <v>446</v>
      </c>
      <c r="D15" s="202">
        <v>345</v>
      </c>
      <c r="E15" s="202">
        <v>486</v>
      </c>
      <c r="F15" s="71">
        <v>341</v>
      </c>
      <c r="G15" s="71">
        <v>527</v>
      </c>
      <c r="H15" s="202">
        <v>351</v>
      </c>
      <c r="I15" s="202">
        <v>564</v>
      </c>
      <c r="J15" s="71">
        <v>295</v>
      </c>
      <c r="K15" s="71">
        <v>565</v>
      </c>
    </row>
    <row r="16" spans="1:11" x14ac:dyDescent="0.25">
      <c r="A16" s="54" t="s">
        <v>158</v>
      </c>
      <c r="B16" s="71">
        <v>126</v>
      </c>
      <c r="C16" s="71">
        <v>202</v>
      </c>
      <c r="D16" s="202">
        <v>143</v>
      </c>
      <c r="E16" s="202">
        <v>214</v>
      </c>
      <c r="F16" s="71">
        <v>147</v>
      </c>
      <c r="G16" s="71">
        <v>218</v>
      </c>
      <c r="H16" s="202">
        <v>143</v>
      </c>
      <c r="I16" s="202">
        <v>229</v>
      </c>
      <c r="J16" s="71">
        <v>152</v>
      </c>
      <c r="K16" s="71">
        <v>241</v>
      </c>
    </row>
    <row r="17" spans="1:12" s="103" customFormat="1" x14ac:dyDescent="0.25">
      <c r="A17" s="54" t="s">
        <v>160</v>
      </c>
      <c r="B17" s="71">
        <v>8</v>
      </c>
      <c r="C17" s="71">
        <v>8</v>
      </c>
      <c r="D17" s="202">
        <v>8</v>
      </c>
      <c r="E17" s="202">
        <v>6</v>
      </c>
      <c r="F17" s="71">
        <v>5</v>
      </c>
      <c r="G17" s="71">
        <v>4</v>
      </c>
      <c r="H17" s="202">
        <v>6</v>
      </c>
      <c r="I17" s="202">
        <v>3</v>
      </c>
      <c r="J17" s="71">
        <v>6</v>
      </c>
      <c r="K17" s="71">
        <v>2</v>
      </c>
    </row>
    <row r="18" spans="1:12" x14ac:dyDescent="0.25">
      <c r="A18" s="54" t="s">
        <v>164</v>
      </c>
      <c r="B18" s="71">
        <v>2</v>
      </c>
      <c r="C18" s="71">
        <v>12</v>
      </c>
      <c r="D18" s="202">
        <v>3</v>
      </c>
      <c r="E18" s="202">
        <v>14</v>
      </c>
      <c r="F18" s="71">
        <v>5</v>
      </c>
      <c r="G18" s="71">
        <v>15</v>
      </c>
      <c r="H18" s="202">
        <v>6</v>
      </c>
      <c r="I18" s="202">
        <v>12</v>
      </c>
      <c r="J18" s="71">
        <v>12</v>
      </c>
      <c r="K18" s="71">
        <v>18</v>
      </c>
    </row>
    <row r="19" spans="1:12" x14ac:dyDescent="0.25">
      <c r="A19" s="54" t="s">
        <v>491</v>
      </c>
      <c r="B19" s="74">
        <v>24</v>
      </c>
      <c r="C19" s="71">
        <v>43</v>
      </c>
      <c r="D19" s="202">
        <v>19</v>
      </c>
      <c r="E19" s="202">
        <v>44</v>
      </c>
      <c r="F19" s="71">
        <v>26</v>
      </c>
      <c r="G19" s="71">
        <v>45</v>
      </c>
      <c r="H19" s="202">
        <v>23</v>
      </c>
      <c r="I19" s="202">
        <v>35</v>
      </c>
      <c r="J19" s="71">
        <v>11</v>
      </c>
      <c r="K19" s="71">
        <v>22</v>
      </c>
    </row>
    <row r="20" spans="1:12" x14ac:dyDescent="0.25">
      <c r="A20" s="58" t="s">
        <v>163</v>
      </c>
      <c r="B20" s="253">
        <v>176</v>
      </c>
      <c r="C20" s="75">
        <v>263</v>
      </c>
      <c r="D20" s="435">
        <v>207</v>
      </c>
      <c r="E20" s="435">
        <v>278</v>
      </c>
      <c r="F20" s="253">
        <v>231</v>
      </c>
      <c r="G20" s="253">
        <v>284</v>
      </c>
      <c r="H20" s="435">
        <v>247</v>
      </c>
      <c r="I20" s="435">
        <v>291</v>
      </c>
      <c r="J20" s="253">
        <v>234</v>
      </c>
      <c r="K20" s="253">
        <v>310</v>
      </c>
    </row>
    <row r="21" spans="1:12" s="103" customFormat="1" x14ac:dyDescent="0.25">
      <c r="A21" s="57" t="s">
        <v>492</v>
      </c>
      <c r="B21" s="180">
        <v>51</v>
      </c>
      <c r="C21" s="73">
        <v>56</v>
      </c>
      <c r="D21" s="72">
        <v>59</v>
      </c>
      <c r="E21" s="72">
        <v>81</v>
      </c>
      <c r="F21" s="180">
        <v>80</v>
      </c>
      <c r="G21" s="180">
        <v>97</v>
      </c>
      <c r="H21" s="72">
        <v>128</v>
      </c>
      <c r="I21" s="72">
        <v>158</v>
      </c>
      <c r="J21" s="180">
        <v>129</v>
      </c>
      <c r="K21" s="180">
        <v>174</v>
      </c>
    </row>
    <row r="22" spans="1:12" ht="15.75" thickBot="1" x14ac:dyDescent="0.3">
      <c r="A22" s="1039" t="s">
        <v>149</v>
      </c>
      <c r="B22" s="209">
        <v>5762</v>
      </c>
      <c r="C22" s="209">
        <v>8450</v>
      </c>
      <c r="D22" s="168">
        <v>5936</v>
      </c>
      <c r="E22" s="168">
        <v>8515</v>
      </c>
      <c r="F22" s="209">
        <v>5936</v>
      </c>
      <c r="G22" s="209">
        <v>8515</v>
      </c>
      <c r="H22" s="168">
        <v>5952</v>
      </c>
      <c r="I22" s="168">
        <v>8663</v>
      </c>
      <c r="J22" s="209">
        <v>5878</v>
      </c>
      <c r="K22" s="209">
        <v>8834</v>
      </c>
      <c r="L22" s="19"/>
    </row>
    <row r="23" spans="1:12" x14ac:dyDescent="0.25">
      <c r="A23" s="21"/>
      <c r="B23" s="21"/>
      <c r="C23" s="21"/>
      <c r="D23" s="21"/>
      <c r="E23" s="21"/>
      <c r="F23" s="21"/>
      <c r="G23" s="21"/>
      <c r="H23" s="21"/>
      <c r="I23" s="21"/>
      <c r="J23" s="21"/>
      <c r="K23" s="21"/>
    </row>
    <row r="24" spans="1:12" ht="18.75" x14ac:dyDescent="0.25">
      <c r="A24" s="1143" t="s">
        <v>493</v>
      </c>
      <c r="B24" s="1143"/>
      <c r="C24" s="1143"/>
      <c r="D24" s="1143"/>
      <c r="E24" s="1143"/>
      <c r="F24" s="1143"/>
      <c r="G24" s="1143"/>
      <c r="H24" s="1143"/>
      <c r="I24" s="1143"/>
      <c r="J24" s="1143"/>
      <c r="K24" s="1143"/>
    </row>
    <row r="25" spans="1:12" ht="9" customHeight="1" thickBot="1" x14ac:dyDescent="0.3">
      <c r="A25" s="254"/>
      <c r="B25" s="254"/>
      <c r="C25" s="254"/>
      <c r="D25" s="254"/>
      <c r="E25" s="254"/>
      <c r="F25" s="254"/>
      <c r="G25" s="254"/>
      <c r="H25" s="254"/>
      <c r="I25" s="254"/>
      <c r="J25" s="254"/>
      <c r="K25" s="254"/>
    </row>
    <row r="26" spans="1:12" x14ac:dyDescent="0.25">
      <c r="A26" s="1140" t="s">
        <v>449</v>
      </c>
      <c r="B26" s="1139">
        <v>2016</v>
      </c>
      <c r="C26" s="1139"/>
      <c r="D26" s="1144">
        <v>2017</v>
      </c>
      <c r="E26" s="1144"/>
      <c r="F26" s="1139">
        <v>2018</v>
      </c>
      <c r="G26" s="1139"/>
      <c r="H26" s="1145">
        <v>2019</v>
      </c>
      <c r="I26" s="1145"/>
      <c r="J26" s="1139">
        <v>2020</v>
      </c>
      <c r="K26" s="1139"/>
    </row>
    <row r="27" spans="1:12" ht="15.75" thickBot="1" x14ac:dyDescent="0.3">
      <c r="A27" s="1141"/>
      <c r="B27" s="832" t="s">
        <v>150</v>
      </c>
      <c r="C27" s="832" t="s">
        <v>151</v>
      </c>
      <c r="D27" s="833" t="s">
        <v>150</v>
      </c>
      <c r="E27" s="833" t="s">
        <v>151</v>
      </c>
      <c r="F27" s="832" t="s">
        <v>150</v>
      </c>
      <c r="G27" s="832" t="s">
        <v>151</v>
      </c>
      <c r="H27" s="834" t="s">
        <v>150</v>
      </c>
      <c r="I27" s="834" t="s">
        <v>151</v>
      </c>
      <c r="J27" s="832" t="s">
        <v>150</v>
      </c>
      <c r="K27" s="832" t="s">
        <v>151</v>
      </c>
    </row>
    <row r="28" spans="1:12" x14ac:dyDescent="0.25">
      <c r="A28" s="54" t="s">
        <v>159</v>
      </c>
      <c r="B28" s="71">
        <v>597</v>
      </c>
      <c r="C28" s="251">
        <v>1366</v>
      </c>
      <c r="D28" s="202">
        <v>709</v>
      </c>
      <c r="E28" s="200">
        <v>1447</v>
      </c>
      <c r="F28" s="71">
        <v>735</v>
      </c>
      <c r="G28" s="251">
        <v>1470</v>
      </c>
      <c r="H28" s="202">
        <v>677</v>
      </c>
      <c r="I28" s="200">
        <v>1526</v>
      </c>
      <c r="J28" s="333">
        <v>670</v>
      </c>
      <c r="K28" s="333">
        <v>1486</v>
      </c>
    </row>
    <row r="29" spans="1:12" x14ac:dyDescent="0.25">
      <c r="A29" s="54" t="s">
        <v>154</v>
      </c>
      <c r="B29" s="71">
        <v>102</v>
      </c>
      <c r="C29" s="71">
        <v>274</v>
      </c>
      <c r="D29" s="202">
        <v>115</v>
      </c>
      <c r="E29" s="202">
        <v>271</v>
      </c>
      <c r="F29" s="71">
        <v>108</v>
      </c>
      <c r="G29" s="71">
        <v>279</v>
      </c>
      <c r="H29" s="202">
        <v>114</v>
      </c>
      <c r="I29" s="202">
        <v>322</v>
      </c>
      <c r="J29" s="71">
        <v>124</v>
      </c>
      <c r="K29" s="71">
        <v>300</v>
      </c>
    </row>
    <row r="30" spans="1:12" x14ac:dyDescent="0.25">
      <c r="A30" s="54" t="s">
        <v>451</v>
      </c>
      <c r="B30" s="71">
        <v>21</v>
      </c>
      <c r="C30" s="71">
        <v>64</v>
      </c>
      <c r="D30" s="202">
        <v>29</v>
      </c>
      <c r="E30" s="202">
        <v>74</v>
      </c>
      <c r="F30" s="71">
        <v>31</v>
      </c>
      <c r="G30" s="71">
        <v>74</v>
      </c>
      <c r="H30" s="202">
        <v>42</v>
      </c>
      <c r="I30" s="202">
        <v>102</v>
      </c>
      <c r="J30" s="71">
        <v>44</v>
      </c>
      <c r="K30" s="71">
        <v>99</v>
      </c>
    </row>
    <row r="31" spans="1:12" x14ac:dyDescent="0.25">
      <c r="A31" s="54" t="s">
        <v>158</v>
      </c>
      <c r="B31" s="71">
        <v>21</v>
      </c>
      <c r="C31" s="71">
        <v>38</v>
      </c>
      <c r="D31" s="202">
        <v>35</v>
      </c>
      <c r="E31" s="202">
        <v>47</v>
      </c>
      <c r="F31" s="71">
        <v>40</v>
      </c>
      <c r="G31" s="71">
        <v>45</v>
      </c>
      <c r="H31" s="202">
        <v>34</v>
      </c>
      <c r="I31" s="202">
        <v>59</v>
      </c>
      <c r="J31" s="71">
        <v>42</v>
      </c>
      <c r="K31" s="71">
        <v>56</v>
      </c>
    </row>
    <row r="32" spans="1:12" s="103" customFormat="1" x14ac:dyDescent="0.25">
      <c r="A32" s="54" t="s">
        <v>160</v>
      </c>
      <c r="B32" s="71">
        <v>1</v>
      </c>
      <c r="C32" s="71">
        <v>1</v>
      </c>
      <c r="D32" s="202">
        <v>0</v>
      </c>
      <c r="E32" s="202">
        <v>0</v>
      </c>
      <c r="F32" s="71">
        <v>0</v>
      </c>
      <c r="G32" s="71">
        <v>0</v>
      </c>
      <c r="H32" s="202">
        <v>1</v>
      </c>
      <c r="I32" s="202">
        <v>2</v>
      </c>
      <c r="J32" s="71">
        <v>0</v>
      </c>
      <c r="K32" s="71">
        <v>2</v>
      </c>
    </row>
    <row r="33" spans="1:13" x14ac:dyDescent="0.25">
      <c r="A33" s="54" t="s">
        <v>164</v>
      </c>
      <c r="B33" s="71">
        <v>0</v>
      </c>
      <c r="C33" s="71">
        <v>1</v>
      </c>
      <c r="D33" s="202">
        <v>0</v>
      </c>
      <c r="E33" s="202">
        <v>0</v>
      </c>
      <c r="F33" s="71">
        <v>1</v>
      </c>
      <c r="G33" s="71">
        <v>1</v>
      </c>
      <c r="H33" s="202">
        <v>4</v>
      </c>
      <c r="I33" s="202">
        <v>0</v>
      </c>
      <c r="J33" s="71">
        <v>3</v>
      </c>
      <c r="K33" s="71">
        <v>3</v>
      </c>
      <c r="L33" s="991"/>
    </row>
    <row r="34" spans="1:13" x14ac:dyDescent="0.25">
      <c r="A34" s="54" t="s">
        <v>491</v>
      </c>
      <c r="B34" s="74">
        <v>25</v>
      </c>
      <c r="C34" s="74">
        <v>37</v>
      </c>
      <c r="D34" s="202">
        <v>21</v>
      </c>
      <c r="E34" s="202">
        <v>35</v>
      </c>
      <c r="F34" s="71">
        <v>22</v>
      </c>
      <c r="G34" s="71">
        <v>37</v>
      </c>
      <c r="H34" s="202">
        <v>16</v>
      </c>
      <c r="I34" s="202">
        <v>35</v>
      </c>
      <c r="J34" s="71">
        <v>13</v>
      </c>
      <c r="K34" s="71">
        <v>28</v>
      </c>
      <c r="L34" s="991"/>
    </row>
    <row r="35" spans="1:13" x14ac:dyDescent="0.25">
      <c r="A35" s="58" t="s">
        <v>163</v>
      </c>
      <c r="B35" s="75">
        <v>8</v>
      </c>
      <c r="C35" s="75">
        <v>32</v>
      </c>
      <c r="D35" s="435">
        <v>13</v>
      </c>
      <c r="E35" s="435">
        <v>40</v>
      </c>
      <c r="F35" s="253">
        <v>15</v>
      </c>
      <c r="G35" s="253">
        <v>52</v>
      </c>
      <c r="H35" s="435">
        <v>20</v>
      </c>
      <c r="I35" s="435">
        <v>51</v>
      </c>
      <c r="J35" s="253">
        <v>25</v>
      </c>
      <c r="K35" s="253">
        <v>44</v>
      </c>
      <c r="L35" s="991"/>
    </row>
    <row r="36" spans="1:13" s="103" customFormat="1" x14ac:dyDescent="0.25">
      <c r="A36" s="57" t="s">
        <v>492</v>
      </c>
      <c r="B36" s="73">
        <v>8</v>
      </c>
      <c r="C36" s="73">
        <v>12</v>
      </c>
      <c r="D36" s="72">
        <v>7</v>
      </c>
      <c r="E36" s="72">
        <v>12</v>
      </c>
      <c r="F36" s="180">
        <v>21</v>
      </c>
      <c r="G36" s="180">
        <v>29</v>
      </c>
      <c r="H36" s="72">
        <v>21</v>
      </c>
      <c r="I36" s="72">
        <v>28</v>
      </c>
      <c r="J36" s="180">
        <v>31</v>
      </c>
      <c r="K36" s="180">
        <v>37</v>
      </c>
      <c r="L36" s="19"/>
      <c r="M36" s="19"/>
    </row>
    <row r="37" spans="1:13" ht="15.75" thickBot="1" x14ac:dyDescent="0.3">
      <c r="A37" s="1039" t="s">
        <v>149</v>
      </c>
      <c r="B37" s="255">
        <v>783</v>
      </c>
      <c r="C37" s="255">
        <v>1825</v>
      </c>
      <c r="D37" s="204">
        <v>929</v>
      </c>
      <c r="E37" s="204">
        <v>1926</v>
      </c>
      <c r="F37" s="255">
        <v>929</v>
      </c>
      <c r="G37" s="255">
        <v>1926</v>
      </c>
      <c r="H37" s="204">
        <v>929</v>
      </c>
      <c r="I37" s="204">
        <v>2125</v>
      </c>
      <c r="J37" s="209">
        <v>952</v>
      </c>
      <c r="K37" s="209">
        <f>SUM(K28:K36)</f>
        <v>2055</v>
      </c>
      <c r="L37" s="991"/>
    </row>
    <row r="38" spans="1:13" ht="13.5" customHeight="1" x14ac:dyDescent="0.25">
      <c r="A38" s="13"/>
      <c r="B38" s="991"/>
      <c r="C38" s="991"/>
      <c r="D38" s="991"/>
      <c r="E38" s="991"/>
      <c r="F38" s="991"/>
      <c r="G38" s="991"/>
      <c r="H38" s="991"/>
      <c r="I38" s="991"/>
      <c r="J38" s="991"/>
      <c r="K38" s="991"/>
      <c r="L38" s="991"/>
    </row>
    <row r="39" spans="1:13" x14ac:dyDescent="0.25">
      <c r="A39" s="1091" t="s">
        <v>166</v>
      </c>
      <c r="B39" s="1091"/>
      <c r="C39" s="1091"/>
      <c r="D39" s="1091"/>
      <c r="E39" s="1091"/>
      <c r="F39" s="1091"/>
      <c r="G39" s="1091"/>
      <c r="H39" s="1091"/>
      <c r="I39" s="1091"/>
      <c r="J39" s="991"/>
      <c r="K39" s="991"/>
      <c r="L39" s="991"/>
    </row>
  </sheetData>
  <mergeCells count="17">
    <mergeCell ref="H11:I11"/>
    <mergeCell ref="J11:K11"/>
    <mergeCell ref="A11:A12"/>
    <mergeCell ref="A39:I39"/>
    <mergeCell ref="A7:K7"/>
    <mergeCell ref="A6:K6"/>
    <mergeCell ref="A24:K24"/>
    <mergeCell ref="B26:C26"/>
    <mergeCell ref="D26:E26"/>
    <mergeCell ref="F26:G26"/>
    <mergeCell ref="H26:I26"/>
    <mergeCell ref="J26:K26"/>
    <mergeCell ref="A26:A27"/>
    <mergeCell ref="A9:K9"/>
    <mergeCell ref="B11:C11"/>
    <mergeCell ref="D11:E11"/>
    <mergeCell ref="F11:G11"/>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34"/>
  <sheetViews>
    <sheetView zoomScaleNormal="100" zoomScaleSheetLayoutView="100" workbookViewId="0">
      <selection activeCell="A4" sqref="A4:G5"/>
    </sheetView>
  </sheetViews>
  <sheetFormatPr defaultRowHeight="15" x14ac:dyDescent="0.25"/>
  <cols>
    <col min="1" max="1" width="30.85546875" customWidth="1"/>
    <col min="2" max="6" width="12.85546875" customWidth="1"/>
    <col min="7" max="7" width="0.7109375" customWidth="1"/>
  </cols>
  <sheetData>
    <row r="3" spans="1:9" ht="1.5" customHeight="1" x14ac:dyDescent="0.25">
      <c r="A3" s="991"/>
      <c r="B3" s="991"/>
      <c r="C3" s="991"/>
      <c r="D3" s="991"/>
      <c r="E3" s="991"/>
      <c r="F3" s="991"/>
      <c r="G3" s="991"/>
      <c r="H3" s="991"/>
      <c r="I3" s="991"/>
    </row>
    <row r="4" spans="1:9" ht="15" customHeight="1" x14ac:dyDescent="0.25">
      <c r="A4" s="1089" t="s">
        <v>494</v>
      </c>
      <c r="B4" s="1089"/>
      <c r="C4" s="1089"/>
      <c r="D4" s="1089"/>
      <c r="E4" s="1089"/>
      <c r="F4" s="1089"/>
      <c r="G4" s="1089"/>
      <c r="H4" s="991"/>
      <c r="I4" s="991"/>
    </row>
    <row r="5" spans="1:9" ht="33" customHeight="1" x14ac:dyDescent="0.25">
      <c r="A5" s="1089"/>
      <c r="B5" s="1089"/>
      <c r="C5" s="1089"/>
      <c r="D5" s="1089"/>
      <c r="E5" s="1089"/>
      <c r="F5" s="1089"/>
      <c r="G5" s="1089"/>
      <c r="H5" s="991"/>
      <c r="I5" s="991"/>
    </row>
    <row r="6" spans="1:9" ht="20.25" x14ac:dyDescent="0.25">
      <c r="A6" s="18"/>
      <c r="B6" s="991"/>
      <c r="C6" s="991"/>
      <c r="D6" s="991"/>
      <c r="E6" s="991"/>
      <c r="F6" s="991"/>
      <c r="G6" s="991"/>
      <c r="H6" s="991"/>
      <c r="I6" s="991"/>
    </row>
    <row r="7" spans="1:9" ht="15" customHeight="1" x14ac:dyDescent="0.25">
      <c r="A7" s="1146" t="s">
        <v>490</v>
      </c>
      <c r="B7" s="1146"/>
      <c r="C7" s="1146"/>
      <c r="D7" s="1146"/>
      <c r="E7" s="1146"/>
      <c r="F7" s="1146"/>
      <c r="G7" s="1146"/>
      <c r="H7" s="991"/>
      <c r="I7" s="991"/>
    </row>
    <row r="8" spans="1:9" ht="15" customHeight="1" x14ac:dyDescent="0.25">
      <c r="A8" s="1146"/>
      <c r="B8" s="1146"/>
      <c r="C8" s="1146"/>
      <c r="D8" s="1146"/>
      <c r="E8" s="1146"/>
      <c r="F8" s="1146"/>
      <c r="G8" s="1146"/>
      <c r="H8" s="991"/>
      <c r="I8" s="991"/>
    </row>
    <row r="9" spans="1:9" ht="19.5" thickBot="1" x14ac:dyDescent="0.3">
      <c r="A9" s="313"/>
      <c r="B9" s="313"/>
      <c r="C9" s="313"/>
      <c r="D9" s="313"/>
      <c r="E9" s="313"/>
      <c r="F9" s="313"/>
      <c r="G9" s="176"/>
      <c r="H9" s="991"/>
      <c r="I9" s="60"/>
    </row>
    <row r="10" spans="1:9" ht="15.75" thickBot="1" x14ac:dyDescent="0.3">
      <c r="A10" s="94" t="s">
        <v>456</v>
      </c>
      <c r="B10" s="205">
        <v>2016</v>
      </c>
      <c r="C10" s="198">
        <v>2017</v>
      </c>
      <c r="D10" s="334">
        <v>2018</v>
      </c>
      <c r="E10" s="337">
        <v>2019</v>
      </c>
      <c r="F10" s="210">
        <v>2020</v>
      </c>
      <c r="G10" s="176"/>
      <c r="H10" s="991"/>
      <c r="I10" s="60"/>
    </row>
    <row r="11" spans="1:9" x14ac:dyDescent="0.25">
      <c r="A11" s="54" t="s">
        <v>457</v>
      </c>
      <c r="B11" s="206">
        <v>1371</v>
      </c>
      <c r="C11" s="199">
        <v>1389</v>
      </c>
      <c r="D11" s="251">
        <v>1290</v>
      </c>
      <c r="E11" s="329">
        <v>1459</v>
      </c>
      <c r="F11" s="109">
        <v>1525</v>
      </c>
      <c r="G11" s="991"/>
      <c r="H11" s="991"/>
      <c r="I11" s="60"/>
    </row>
    <row r="12" spans="1:9" x14ac:dyDescent="0.25">
      <c r="A12" s="54" t="s">
        <v>458</v>
      </c>
      <c r="B12" s="206">
        <v>3655</v>
      </c>
      <c r="C12" s="199">
        <v>3922</v>
      </c>
      <c r="D12" s="251">
        <v>4094</v>
      </c>
      <c r="E12" s="329">
        <v>4032</v>
      </c>
      <c r="F12" s="109">
        <v>3985</v>
      </c>
      <c r="G12" s="991"/>
      <c r="H12" s="991"/>
      <c r="I12" s="60"/>
    </row>
    <row r="13" spans="1:9" x14ac:dyDescent="0.25">
      <c r="A13" s="54" t="s">
        <v>459</v>
      </c>
      <c r="B13" s="206">
        <v>1554</v>
      </c>
      <c r="C13" s="199">
        <v>1531</v>
      </c>
      <c r="D13" s="251">
        <v>1547</v>
      </c>
      <c r="E13" s="329">
        <v>1562</v>
      </c>
      <c r="F13" s="109">
        <v>1676</v>
      </c>
      <c r="G13" s="991"/>
      <c r="H13" s="991"/>
      <c r="I13" s="60"/>
    </row>
    <row r="14" spans="1:9" x14ac:dyDescent="0.25">
      <c r="A14" s="54" t="s">
        <v>460</v>
      </c>
      <c r="B14" s="206">
        <v>2644</v>
      </c>
      <c r="C14" s="199">
        <v>2548</v>
      </c>
      <c r="D14" s="251">
        <v>2396</v>
      </c>
      <c r="E14" s="329">
        <v>2370</v>
      </c>
      <c r="F14" s="109">
        <v>2484</v>
      </c>
      <c r="G14" s="991"/>
      <c r="H14" s="991"/>
      <c r="I14" s="60"/>
    </row>
    <row r="15" spans="1:9" x14ac:dyDescent="0.25">
      <c r="A15" s="54" t="s">
        <v>461</v>
      </c>
      <c r="B15" s="206">
        <v>2776</v>
      </c>
      <c r="C15" s="199">
        <v>2811</v>
      </c>
      <c r="D15" s="251">
        <v>2764</v>
      </c>
      <c r="E15" s="329">
        <v>2867</v>
      </c>
      <c r="F15" s="109">
        <v>3023</v>
      </c>
      <c r="G15" s="991"/>
      <c r="H15" s="991"/>
      <c r="I15" s="60"/>
    </row>
    <row r="16" spans="1:9" x14ac:dyDescent="0.25">
      <c r="A16" s="58" t="s">
        <v>462</v>
      </c>
      <c r="B16" s="372">
        <v>2022</v>
      </c>
      <c r="C16" s="373">
        <v>1915</v>
      </c>
      <c r="D16" s="374">
        <v>2130</v>
      </c>
      <c r="E16" s="151">
        <v>1973</v>
      </c>
      <c r="F16" s="150">
        <v>1656</v>
      </c>
      <c r="G16" s="19"/>
      <c r="H16" s="991"/>
      <c r="I16" s="60"/>
    </row>
    <row r="17" spans="1:9" s="356" customFormat="1" ht="15.75" thickBot="1" x14ac:dyDescent="0.3">
      <c r="A17" s="57" t="s">
        <v>463</v>
      </c>
      <c r="B17" s="207">
        <v>375</v>
      </c>
      <c r="C17" s="203">
        <v>335</v>
      </c>
      <c r="D17" s="335">
        <v>346</v>
      </c>
      <c r="E17" s="336">
        <v>352</v>
      </c>
      <c r="F17" s="208">
        <v>363</v>
      </c>
      <c r="G17" s="19"/>
      <c r="H17" s="991"/>
      <c r="I17" s="60"/>
    </row>
    <row r="18" spans="1:9" ht="15.75" thickBot="1" x14ac:dyDescent="0.3">
      <c r="A18" s="1039" t="s">
        <v>149</v>
      </c>
      <c r="B18" s="209">
        <v>14397</v>
      </c>
      <c r="C18" s="168">
        <v>14451</v>
      </c>
      <c r="D18" s="209">
        <v>14567</v>
      </c>
      <c r="E18" s="168">
        <v>14615</v>
      </c>
      <c r="F18" s="209">
        <f>SUM(F11:F17)</f>
        <v>14712</v>
      </c>
      <c r="G18" s="991"/>
      <c r="H18" s="991"/>
      <c r="I18" s="60"/>
    </row>
    <row r="19" spans="1:9" x14ac:dyDescent="0.25">
      <c r="A19" s="315"/>
      <c r="B19" s="60"/>
      <c r="C19" s="60"/>
      <c r="D19" s="114"/>
      <c r="E19" s="60"/>
      <c r="F19" s="60"/>
      <c r="G19" s="1046"/>
      <c r="H19" s="991"/>
      <c r="I19" s="60"/>
    </row>
    <row r="20" spans="1:9" ht="15" customHeight="1" x14ac:dyDescent="0.25">
      <c r="A20" s="1146" t="s">
        <v>493</v>
      </c>
      <c r="B20" s="1146"/>
      <c r="C20" s="1146"/>
      <c r="D20" s="1146"/>
      <c r="E20" s="1146"/>
      <c r="F20" s="1146"/>
      <c r="G20" s="1146"/>
      <c r="H20" s="991"/>
      <c r="I20" s="60"/>
    </row>
    <row r="21" spans="1:9" ht="15" customHeight="1" x14ac:dyDescent="0.25">
      <c r="A21" s="1146"/>
      <c r="B21" s="1146"/>
      <c r="C21" s="1146"/>
      <c r="D21" s="1146"/>
      <c r="E21" s="1146"/>
      <c r="F21" s="1146"/>
      <c r="G21" s="1146"/>
      <c r="H21" s="991"/>
      <c r="I21" s="60"/>
    </row>
    <row r="22" spans="1:9" ht="19.5" thickBot="1" x14ac:dyDescent="0.3">
      <c r="A22" s="313"/>
      <c r="B22" s="313"/>
      <c r="C22" s="313"/>
      <c r="D22" s="313"/>
      <c r="E22" s="313"/>
      <c r="F22" s="313"/>
      <c r="G22" s="197"/>
      <c r="H22" s="991"/>
      <c r="I22" s="60"/>
    </row>
    <row r="23" spans="1:9" ht="15.75" thickBot="1" x14ac:dyDescent="0.3">
      <c r="A23" s="94" t="s">
        <v>456</v>
      </c>
      <c r="B23" s="205">
        <v>2016</v>
      </c>
      <c r="C23" s="198">
        <v>2017</v>
      </c>
      <c r="D23" s="334">
        <v>2018</v>
      </c>
      <c r="E23" s="337">
        <v>2019</v>
      </c>
      <c r="F23" s="210">
        <v>2020</v>
      </c>
      <c r="G23" s="176"/>
      <c r="H23" s="991"/>
      <c r="I23" s="60"/>
    </row>
    <row r="24" spans="1:9" x14ac:dyDescent="0.25">
      <c r="A24" s="54" t="s">
        <v>457</v>
      </c>
      <c r="B24" s="74">
        <v>188</v>
      </c>
      <c r="C24" s="201">
        <v>200</v>
      </c>
      <c r="D24" s="71">
        <v>182</v>
      </c>
      <c r="E24" s="328">
        <v>176</v>
      </c>
      <c r="F24" s="104">
        <v>173</v>
      </c>
      <c r="G24" s="991"/>
      <c r="H24" s="991"/>
      <c r="I24" s="60"/>
    </row>
    <row r="25" spans="1:9" x14ac:dyDescent="0.25">
      <c r="A25" s="54" t="s">
        <v>458</v>
      </c>
      <c r="B25" s="74">
        <v>549</v>
      </c>
      <c r="C25" s="201">
        <v>754</v>
      </c>
      <c r="D25" s="71">
        <v>871</v>
      </c>
      <c r="E25" s="328">
        <v>911</v>
      </c>
      <c r="F25" s="104">
        <v>924</v>
      </c>
      <c r="G25" s="991"/>
      <c r="H25" s="991"/>
      <c r="I25" s="60"/>
    </row>
    <row r="26" spans="1:9" x14ac:dyDescent="0.25">
      <c r="A26" s="54" t="s">
        <v>459</v>
      </c>
      <c r="B26" s="74">
        <v>966</v>
      </c>
      <c r="C26" s="201">
        <v>1009</v>
      </c>
      <c r="D26" s="71">
        <v>1053</v>
      </c>
      <c r="E26" s="328">
        <v>1060</v>
      </c>
      <c r="F26" s="109">
        <v>1044</v>
      </c>
      <c r="G26" s="991"/>
      <c r="H26" s="991"/>
      <c r="I26" s="60"/>
    </row>
    <row r="27" spans="1:9" x14ac:dyDescent="0.25">
      <c r="A27" s="54" t="s">
        <v>460</v>
      </c>
      <c r="B27" s="74">
        <v>440</v>
      </c>
      <c r="C27" s="201">
        <v>465</v>
      </c>
      <c r="D27" s="71">
        <v>455</v>
      </c>
      <c r="E27" s="328">
        <v>474</v>
      </c>
      <c r="F27" s="104">
        <v>442</v>
      </c>
      <c r="G27" s="991"/>
      <c r="H27" s="991"/>
      <c r="I27" s="60"/>
    </row>
    <row r="28" spans="1:9" x14ac:dyDescent="0.25">
      <c r="A28" s="54" t="s">
        <v>461</v>
      </c>
      <c r="B28" s="74">
        <v>304</v>
      </c>
      <c r="C28" s="201">
        <v>274</v>
      </c>
      <c r="D28" s="71">
        <v>286</v>
      </c>
      <c r="E28" s="328">
        <v>306</v>
      </c>
      <c r="F28" s="104">
        <v>318</v>
      </c>
      <c r="G28" s="991"/>
      <c r="H28" s="991"/>
      <c r="I28" s="60"/>
    </row>
    <row r="29" spans="1:9" x14ac:dyDescent="0.25">
      <c r="A29" s="58" t="s">
        <v>462</v>
      </c>
      <c r="B29" s="75">
        <v>103</v>
      </c>
      <c r="C29" s="178">
        <v>99</v>
      </c>
      <c r="D29" s="253">
        <v>53</v>
      </c>
      <c r="E29" s="147">
        <v>73</v>
      </c>
      <c r="F29" s="146">
        <v>47</v>
      </c>
      <c r="G29" s="991"/>
      <c r="H29" s="991"/>
      <c r="I29" s="60"/>
    </row>
    <row r="30" spans="1:9" s="356" customFormat="1" ht="15.75" thickBot="1" x14ac:dyDescent="0.3">
      <c r="A30" s="57" t="s">
        <v>463</v>
      </c>
      <c r="B30" s="73">
        <v>58</v>
      </c>
      <c r="C30" s="179">
        <v>54</v>
      </c>
      <c r="D30" s="180">
        <v>60</v>
      </c>
      <c r="E30" s="338">
        <v>54</v>
      </c>
      <c r="F30" s="174">
        <v>59</v>
      </c>
      <c r="G30" s="991"/>
      <c r="H30" s="991"/>
      <c r="I30" s="60"/>
    </row>
    <row r="31" spans="1:9" ht="15.75" thickBot="1" x14ac:dyDescent="0.3">
      <c r="A31" s="1039" t="s">
        <v>149</v>
      </c>
      <c r="B31" s="209">
        <v>2608</v>
      </c>
      <c r="C31" s="168">
        <v>2855</v>
      </c>
      <c r="D31" s="209">
        <v>2960</v>
      </c>
      <c r="E31" s="168">
        <v>3054</v>
      </c>
      <c r="F31" s="209">
        <f>SUM(F24:F30)</f>
        <v>3007</v>
      </c>
      <c r="G31" s="991"/>
      <c r="H31" s="19"/>
      <c r="I31" s="60"/>
    </row>
    <row r="32" spans="1:9" x14ac:dyDescent="0.25">
      <c r="A32" s="1147" t="s">
        <v>495</v>
      </c>
      <c r="B32" s="1147"/>
      <c r="C32" s="1147"/>
      <c r="D32" s="1147"/>
      <c r="E32" s="1147"/>
      <c r="F32" s="1147"/>
      <c r="G32" s="991"/>
      <c r="H32" s="991"/>
      <c r="I32" s="60"/>
    </row>
    <row r="33" spans="1:9" ht="15" customHeight="1" x14ac:dyDescent="0.25">
      <c r="A33" s="1091" t="s">
        <v>166</v>
      </c>
      <c r="B33" s="1091"/>
      <c r="C33" s="1091"/>
      <c r="D33" s="1091"/>
      <c r="E33" s="1091"/>
      <c r="F33" s="1091"/>
      <c r="G33" s="80"/>
      <c r="H33" s="80"/>
      <c r="I33" s="80"/>
    </row>
    <row r="34" spans="1:9" x14ac:dyDescent="0.25">
      <c r="A34" s="991" t="s">
        <v>496</v>
      </c>
      <c r="B34" s="991"/>
      <c r="C34" s="991"/>
      <c r="D34" s="991"/>
      <c r="E34" s="991"/>
      <c r="F34" s="991"/>
      <c r="G34" s="991"/>
      <c r="H34" s="991"/>
      <c r="I34" s="60"/>
    </row>
  </sheetData>
  <mergeCells count="5">
    <mergeCell ref="A4:G5"/>
    <mergeCell ref="A7:G8"/>
    <mergeCell ref="A20:G21"/>
    <mergeCell ref="A33:F33"/>
    <mergeCell ref="A32:F32"/>
  </mergeCells>
  <printOptions horizontalCentered="1" verticalCentered="1"/>
  <pageMargins left="0.5" right="0.7" top="0.5" bottom="0.75" header="0.3" footer="0.3"/>
  <pageSetup fitToHeight="0" orientation="landscape" r:id="rId1"/>
  <headerFooter differentFirst="1">
    <firstFooter xml:space="preserve">&amp;C
</firstFooter>
  </headerFooter>
  <ignoredErrors>
    <ignoredError sqref="F18 F31" formulaRange="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8"/>
  <sheetViews>
    <sheetView topLeftCell="C25" zoomScaleNormal="100" workbookViewId="0">
      <selection activeCell="B2" sqref="B2:Q3"/>
    </sheetView>
  </sheetViews>
  <sheetFormatPr defaultRowHeight="15" x14ac:dyDescent="0.25"/>
  <cols>
    <col min="11" max="11" width="32" customWidth="1"/>
  </cols>
  <sheetData>
    <row r="2" spans="2:17" ht="23.25" customHeight="1" x14ac:dyDescent="0.25">
      <c r="B2" s="1148" t="s">
        <v>497</v>
      </c>
      <c r="C2" s="1148"/>
      <c r="D2" s="1148"/>
      <c r="E2" s="1148"/>
      <c r="F2" s="1148"/>
      <c r="G2" s="1148"/>
      <c r="H2" s="1148"/>
      <c r="I2" s="1148"/>
      <c r="J2" s="1148"/>
      <c r="K2" s="1148"/>
      <c r="L2" s="1148"/>
      <c r="M2" s="1148"/>
      <c r="N2" s="1148"/>
      <c r="O2" s="1148"/>
      <c r="P2" s="1148"/>
      <c r="Q2" s="1148"/>
    </row>
    <row r="3" spans="2:17" ht="23.25" customHeight="1" x14ac:dyDescent="0.25">
      <c r="B3" s="1148"/>
      <c r="C3" s="1148"/>
      <c r="D3" s="1148"/>
      <c r="E3" s="1148"/>
      <c r="F3" s="1148"/>
      <c r="G3" s="1148"/>
      <c r="H3" s="1148"/>
      <c r="I3" s="1148"/>
      <c r="J3" s="1148"/>
      <c r="K3" s="1148"/>
      <c r="L3" s="1148"/>
      <c r="M3" s="1148"/>
      <c r="N3" s="1148"/>
      <c r="O3" s="1148"/>
      <c r="P3" s="1148"/>
      <c r="Q3" s="1148"/>
    </row>
    <row r="13" spans="2:17" ht="16.5" customHeight="1" x14ac:dyDescent="0.25">
      <c r="B13" s="991"/>
      <c r="C13" s="991"/>
      <c r="D13" s="991"/>
      <c r="E13" s="991"/>
      <c r="F13" s="991"/>
      <c r="G13" s="991"/>
      <c r="H13" s="991"/>
      <c r="I13" s="991"/>
      <c r="J13" s="991"/>
      <c r="K13" s="991"/>
      <c r="L13" s="991"/>
      <c r="M13" s="991"/>
      <c r="N13" s="991"/>
      <c r="O13" s="991"/>
      <c r="P13" s="991"/>
      <c r="Q13" s="991"/>
    </row>
    <row r="26" spans="4:11" ht="6.75" customHeight="1" x14ac:dyDescent="0.25">
      <c r="D26" s="991"/>
      <c r="E26" s="991"/>
      <c r="F26" s="991"/>
      <c r="G26" s="991"/>
      <c r="H26" s="991"/>
      <c r="I26" s="991"/>
      <c r="J26" s="991"/>
      <c r="K26" s="991"/>
    </row>
    <row r="27" spans="4:11" ht="5.25" customHeight="1" x14ac:dyDescent="0.25">
      <c r="D27" s="991"/>
      <c r="E27" s="991"/>
      <c r="F27" s="991"/>
      <c r="G27" s="991"/>
      <c r="H27" s="991"/>
      <c r="I27" s="991"/>
      <c r="J27" s="991"/>
      <c r="K27" s="991"/>
    </row>
    <row r="28" spans="4:11" x14ac:dyDescent="0.25">
      <c r="D28" s="1022" t="s">
        <v>498</v>
      </c>
      <c r="E28" s="1022"/>
      <c r="F28" s="1022"/>
      <c r="G28" s="1022"/>
      <c r="H28" s="1022"/>
      <c r="I28" s="1022"/>
      <c r="J28" s="1022"/>
      <c r="K28" s="991"/>
    </row>
  </sheetData>
  <mergeCells count="1">
    <mergeCell ref="B2:Q3"/>
  </mergeCells>
  <printOptions horizontalCentered="1" verticalCentered="1"/>
  <pageMargins left="0.5" right="0.7" top="0.5" bottom="0.75" header="0.3" footer="0.3"/>
  <pageSetup scale="73" fitToHeight="0" orientation="landscape" r:id="rId1"/>
  <headerFooter differentFirst="1">
    <firstFooter xml:space="preserve">&amp;C
</first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J34"/>
  <sheetViews>
    <sheetView topLeftCell="A9" zoomScaleNormal="100" zoomScaleSheetLayoutView="80" workbookViewId="0">
      <selection activeCell="K20" sqref="K20"/>
    </sheetView>
  </sheetViews>
  <sheetFormatPr defaultRowHeight="15" x14ac:dyDescent="0.25"/>
  <cols>
    <col min="1" max="1" width="9.140625" style="167"/>
    <col min="2" max="2" width="53.5703125" style="167" customWidth="1"/>
    <col min="3" max="7" width="9.5703125" style="167" customWidth="1"/>
    <col min="8" max="8" width="9.5703125" style="434" customWidth="1"/>
    <col min="9" max="9" width="11.5703125" style="167" customWidth="1"/>
    <col min="10" max="16384" width="9.140625" style="167"/>
  </cols>
  <sheetData>
    <row r="6" spans="2:9" ht="23.25" customHeight="1" x14ac:dyDescent="0.25">
      <c r="B6" s="1058" t="s">
        <v>499</v>
      </c>
      <c r="C6" s="1058"/>
      <c r="D6" s="1058"/>
      <c r="E6" s="1058"/>
      <c r="F6" s="1058"/>
      <c r="G6" s="1058"/>
      <c r="H6" s="1058"/>
      <c r="I6" s="1058"/>
    </row>
    <row r="7" spans="2:9" ht="21" customHeight="1" x14ac:dyDescent="0.25">
      <c r="B7" s="1058"/>
      <c r="C7" s="1058"/>
      <c r="D7" s="1058"/>
      <c r="E7" s="1058"/>
      <c r="F7" s="1058"/>
      <c r="G7" s="1058"/>
      <c r="H7" s="1058"/>
      <c r="I7" s="1058"/>
    </row>
    <row r="8" spans="2:9" ht="19.5" customHeight="1" thickBot="1" x14ac:dyDescent="0.3">
      <c r="B8" s="436"/>
      <c r="C8" s="436"/>
      <c r="D8" s="436"/>
      <c r="E8" s="436"/>
      <c r="F8" s="436"/>
      <c r="G8" s="436"/>
      <c r="H8" s="436"/>
      <c r="I8" s="436"/>
    </row>
    <row r="9" spans="2:9" ht="71.25" customHeight="1" thickBot="1" x14ac:dyDescent="0.3">
      <c r="B9" s="629" t="s">
        <v>500</v>
      </c>
      <c r="C9" s="205">
        <v>2015</v>
      </c>
      <c r="D9" s="198">
        <v>2016</v>
      </c>
      <c r="E9" s="205">
        <v>2017</v>
      </c>
      <c r="F9" s="198">
        <v>2018</v>
      </c>
      <c r="G9" s="205">
        <v>2019</v>
      </c>
      <c r="H9" s="198">
        <v>2020</v>
      </c>
      <c r="I9" s="1043" t="s">
        <v>501</v>
      </c>
    </row>
    <row r="10" spans="2:9" x14ac:dyDescent="0.25">
      <c r="B10" s="630" t="s">
        <v>101</v>
      </c>
      <c r="C10" s="631"/>
      <c r="D10" s="632"/>
      <c r="E10" s="633"/>
      <c r="F10" s="634"/>
      <c r="G10" s="633"/>
      <c r="H10" s="634"/>
      <c r="I10" s="635"/>
    </row>
    <row r="11" spans="2:9" x14ac:dyDescent="0.25">
      <c r="B11" s="630" t="s">
        <v>502</v>
      </c>
      <c r="C11" s="206">
        <v>2395</v>
      </c>
      <c r="D11" s="199">
        <v>2454</v>
      </c>
      <c r="E11" s="251">
        <v>2630</v>
      </c>
      <c r="F11" s="636">
        <v>2777</v>
      </c>
      <c r="G11" s="637">
        <v>2871</v>
      </c>
      <c r="H11" s="636">
        <v>2796</v>
      </c>
      <c r="I11" s="638">
        <f>H11-G11</f>
        <v>-75</v>
      </c>
    </row>
    <row r="12" spans="2:9" x14ac:dyDescent="0.25">
      <c r="B12" s="630" t="s">
        <v>503</v>
      </c>
      <c r="C12" s="206">
        <v>1415</v>
      </c>
      <c r="D12" s="199">
        <v>1457</v>
      </c>
      <c r="E12" s="251">
        <v>1332</v>
      </c>
      <c r="F12" s="636">
        <v>1265</v>
      </c>
      <c r="G12" s="637">
        <v>1186</v>
      </c>
      <c r="H12" s="636">
        <v>1141</v>
      </c>
      <c r="I12" s="638">
        <f t="shared" ref="I12:I27" si="0">H12-G12</f>
        <v>-45</v>
      </c>
    </row>
    <row r="13" spans="2:9" x14ac:dyDescent="0.25">
      <c r="B13" s="630" t="s">
        <v>504</v>
      </c>
      <c r="C13" s="206">
        <v>100</v>
      </c>
      <c r="D13" s="199">
        <v>56</v>
      </c>
      <c r="E13" s="251">
        <v>73</v>
      </c>
      <c r="F13" s="636">
        <v>67</v>
      </c>
      <c r="G13" s="637">
        <v>60</v>
      </c>
      <c r="H13" s="636">
        <v>80</v>
      </c>
      <c r="I13" s="638">
        <f t="shared" si="0"/>
        <v>20</v>
      </c>
    </row>
    <row r="14" spans="2:9" x14ac:dyDescent="0.25">
      <c r="B14" s="630" t="s">
        <v>505</v>
      </c>
      <c r="C14" s="206">
        <v>120</v>
      </c>
      <c r="D14" s="199">
        <v>114</v>
      </c>
      <c r="E14" s="251">
        <v>107</v>
      </c>
      <c r="F14" s="636">
        <v>210</v>
      </c>
      <c r="G14" s="637">
        <v>162</v>
      </c>
      <c r="H14" s="636">
        <v>178</v>
      </c>
      <c r="I14" s="638">
        <f t="shared" si="0"/>
        <v>16</v>
      </c>
    </row>
    <row r="15" spans="2:9" x14ac:dyDescent="0.25">
      <c r="B15" s="630" t="s">
        <v>506</v>
      </c>
      <c r="C15" s="206">
        <v>596</v>
      </c>
      <c r="D15" s="199">
        <v>573</v>
      </c>
      <c r="E15" s="251">
        <v>663</v>
      </c>
      <c r="F15" s="636">
        <v>666</v>
      </c>
      <c r="G15" s="637">
        <v>629</v>
      </c>
      <c r="H15" s="636">
        <v>644</v>
      </c>
      <c r="I15" s="638">
        <f t="shared" si="0"/>
        <v>15</v>
      </c>
    </row>
    <row r="16" spans="2:9" x14ac:dyDescent="0.25">
      <c r="B16" s="630" t="s">
        <v>507</v>
      </c>
      <c r="C16" s="206">
        <v>2616</v>
      </c>
      <c r="D16" s="199">
        <v>2671</v>
      </c>
      <c r="E16" s="251">
        <v>2611</v>
      </c>
      <c r="F16" s="636">
        <v>2719</v>
      </c>
      <c r="G16" s="637">
        <v>2878</v>
      </c>
      <c r="H16" s="636">
        <v>2922</v>
      </c>
      <c r="I16" s="638">
        <f t="shared" si="0"/>
        <v>44</v>
      </c>
    </row>
    <row r="17" spans="2:10" x14ac:dyDescent="0.25">
      <c r="B17" s="630" t="s">
        <v>508</v>
      </c>
      <c r="C17" s="206">
        <v>3087</v>
      </c>
      <c r="D17" s="199">
        <v>3052</v>
      </c>
      <c r="E17" s="251">
        <v>2976</v>
      </c>
      <c r="F17" s="636">
        <v>2904</v>
      </c>
      <c r="G17" s="637">
        <v>3019</v>
      </c>
      <c r="H17" s="636">
        <v>3019</v>
      </c>
      <c r="I17" s="638">
        <f t="shared" si="0"/>
        <v>0</v>
      </c>
      <c r="J17" s="991"/>
    </row>
    <row r="18" spans="2:10" x14ac:dyDescent="0.25">
      <c r="B18" s="630" t="s">
        <v>509</v>
      </c>
      <c r="C18" s="206">
        <v>3738</v>
      </c>
      <c r="D18" s="199">
        <v>3859</v>
      </c>
      <c r="E18" s="251">
        <v>3917</v>
      </c>
      <c r="F18" s="636">
        <v>3838</v>
      </c>
      <c r="G18" s="637">
        <v>3685</v>
      </c>
      <c r="H18" s="636">
        <v>3821</v>
      </c>
      <c r="I18" s="638">
        <f t="shared" si="0"/>
        <v>136</v>
      </c>
      <c r="J18" s="991"/>
    </row>
    <row r="19" spans="2:10" x14ac:dyDescent="0.25">
      <c r="B19" s="630" t="s">
        <v>510</v>
      </c>
      <c r="C19" s="206">
        <v>145</v>
      </c>
      <c r="D19" s="199">
        <v>161</v>
      </c>
      <c r="E19" s="251">
        <v>142</v>
      </c>
      <c r="F19" s="636">
        <v>121</v>
      </c>
      <c r="G19" s="637">
        <v>125</v>
      </c>
      <c r="H19" s="636">
        <v>111</v>
      </c>
      <c r="I19" s="638">
        <f t="shared" si="0"/>
        <v>-14</v>
      </c>
      <c r="J19" s="991"/>
    </row>
    <row r="20" spans="2:10" x14ac:dyDescent="0.25">
      <c r="B20" s="630" t="s">
        <v>102</v>
      </c>
      <c r="C20" s="206"/>
      <c r="D20" s="199"/>
      <c r="E20" s="251"/>
      <c r="F20" s="200"/>
      <c r="G20" s="251"/>
      <c r="H20" s="200"/>
      <c r="I20" s="638"/>
      <c r="J20" s="991"/>
    </row>
    <row r="21" spans="2:10" x14ac:dyDescent="0.25">
      <c r="B21" s="630" t="s">
        <v>511</v>
      </c>
      <c r="C21" s="206">
        <v>686</v>
      </c>
      <c r="D21" s="199">
        <v>770</v>
      </c>
      <c r="E21" s="251">
        <v>896</v>
      </c>
      <c r="F21" s="200">
        <v>887</v>
      </c>
      <c r="G21" s="251">
        <v>851</v>
      </c>
      <c r="H21" s="200">
        <v>849</v>
      </c>
      <c r="I21" s="638">
        <f t="shared" si="0"/>
        <v>-2</v>
      </c>
      <c r="J21" s="991"/>
    </row>
    <row r="22" spans="2:10" x14ac:dyDescent="0.25">
      <c r="B22" s="639" t="s">
        <v>512</v>
      </c>
      <c r="C22" s="640">
        <v>38</v>
      </c>
      <c r="D22" s="641">
        <v>74</v>
      </c>
      <c r="E22" s="640">
        <v>69</v>
      </c>
      <c r="F22" s="200">
        <v>71</v>
      </c>
      <c r="G22" s="251">
        <v>60</v>
      </c>
      <c r="H22" s="200">
        <v>75</v>
      </c>
      <c r="I22" s="638">
        <f t="shared" si="0"/>
        <v>15</v>
      </c>
      <c r="J22" s="991"/>
    </row>
    <row r="23" spans="2:10" x14ac:dyDescent="0.25">
      <c r="B23" s="630" t="s">
        <v>513</v>
      </c>
      <c r="C23" s="206">
        <v>146</v>
      </c>
      <c r="D23" s="199">
        <v>140</v>
      </c>
      <c r="E23" s="251">
        <v>152</v>
      </c>
      <c r="F23" s="200">
        <v>118</v>
      </c>
      <c r="G23" s="251">
        <v>139</v>
      </c>
      <c r="H23" s="200">
        <v>105</v>
      </c>
      <c r="I23" s="638">
        <f t="shared" si="0"/>
        <v>-34</v>
      </c>
      <c r="J23" s="991"/>
    </row>
    <row r="24" spans="2:10" x14ac:dyDescent="0.25">
      <c r="B24" s="630" t="s">
        <v>514</v>
      </c>
      <c r="C24" s="206">
        <v>1287</v>
      </c>
      <c r="D24" s="199">
        <v>1357</v>
      </c>
      <c r="E24" s="251">
        <v>1462</v>
      </c>
      <c r="F24" s="200">
        <v>1615</v>
      </c>
      <c r="G24" s="251">
        <v>1701</v>
      </c>
      <c r="H24" s="200">
        <v>1674</v>
      </c>
      <c r="I24" s="638">
        <f t="shared" si="0"/>
        <v>-27</v>
      </c>
      <c r="J24" s="991"/>
    </row>
    <row r="25" spans="2:10" x14ac:dyDescent="0.25">
      <c r="B25" s="630" t="s">
        <v>515</v>
      </c>
      <c r="C25" s="640">
        <v>40</v>
      </c>
      <c r="D25" s="641">
        <v>72</v>
      </c>
      <c r="E25" s="640">
        <v>107</v>
      </c>
      <c r="F25" s="200">
        <v>108</v>
      </c>
      <c r="G25" s="251">
        <v>142</v>
      </c>
      <c r="H25" s="200">
        <v>155</v>
      </c>
      <c r="I25" s="638">
        <f t="shared" si="0"/>
        <v>13</v>
      </c>
      <c r="J25" s="991"/>
    </row>
    <row r="26" spans="2:10" x14ac:dyDescent="0.25">
      <c r="B26" s="642" t="s">
        <v>516</v>
      </c>
      <c r="C26" s="207">
        <v>188</v>
      </c>
      <c r="D26" s="203">
        <v>195</v>
      </c>
      <c r="E26" s="335">
        <v>169</v>
      </c>
      <c r="F26" s="643">
        <v>161</v>
      </c>
      <c r="G26" s="335">
        <v>161</v>
      </c>
      <c r="H26" s="643">
        <v>149</v>
      </c>
      <c r="I26" s="638">
        <f t="shared" si="0"/>
        <v>-12</v>
      </c>
      <c r="J26" s="991"/>
    </row>
    <row r="27" spans="2:10" ht="15.75" thickBot="1" x14ac:dyDescent="0.3">
      <c r="B27" s="644" t="s">
        <v>517</v>
      </c>
      <c r="C27" s="255">
        <v>16597</v>
      </c>
      <c r="D27" s="204">
        <v>17005</v>
      </c>
      <c r="E27" s="255">
        <v>17306</v>
      </c>
      <c r="F27" s="204">
        <v>17527</v>
      </c>
      <c r="G27" s="255">
        <v>17669</v>
      </c>
      <c r="H27" s="204">
        <f>SUM(H11:H26)</f>
        <v>17719</v>
      </c>
      <c r="I27" s="645">
        <f t="shared" si="0"/>
        <v>50</v>
      </c>
      <c r="J27" s="991"/>
    </row>
    <row r="28" spans="2:10" ht="19.5" customHeight="1" x14ac:dyDescent="0.25">
      <c r="B28" s="991"/>
      <c r="C28" s="991"/>
      <c r="D28" s="991"/>
      <c r="E28" s="991"/>
      <c r="F28" s="991"/>
      <c r="G28" s="991"/>
      <c r="H28" s="991"/>
      <c r="I28" s="991"/>
      <c r="J28" s="80"/>
    </row>
    <row r="29" spans="2:10" s="427" customFormat="1" ht="19.5" customHeight="1" x14ac:dyDescent="0.25">
      <c r="B29" s="1091" t="s">
        <v>166</v>
      </c>
      <c r="C29" s="1091"/>
      <c r="D29" s="1091"/>
      <c r="E29" s="1091"/>
      <c r="F29" s="1091"/>
      <c r="G29" s="1091"/>
      <c r="H29" s="1091"/>
      <c r="I29" s="1091"/>
      <c r="J29" s="80"/>
    </row>
    <row r="31" spans="2:10" x14ac:dyDescent="0.25">
      <c r="B31" s="991"/>
      <c r="C31" s="19"/>
      <c r="D31" s="19"/>
      <c r="E31" s="991"/>
      <c r="F31" s="991"/>
      <c r="G31" s="19"/>
      <c r="H31" s="19"/>
      <c r="I31" s="991"/>
      <c r="J31" s="991"/>
    </row>
    <row r="34" spans="3:3" x14ac:dyDescent="0.25">
      <c r="C34" s="19"/>
    </row>
  </sheetData>
  <mergeCells count="2">
    <mergeCell ref="B29:I29"/>
    <mergeCell ref="B6:I7"/>
  </mergeCells>
  <printOptions horizontalCentered="1" verticalCentered="1"/>
  <pageMargins left="0.5" right="0.7" top="0.5" bottom="0.75" header="0.3" footer="0.3"/>
  <pageSetup fitToHeight="0" orientation="landscape" r:id="rId1"/>
  <headerFooter differentFirst="1">
    <firstFooter xml:space="preserve">&amp;C
</first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
  <sheetViews>
    <sheetView zoomScaleNormal="100" workbookViewId="0">
      <selection activeCell="B1" sqref="B1:Q2"/>
    </sheetView>
  </sheetViews>
  <sheetFormatPr defaultRowHeight="15" x14ac:dyDescent="0.25"/>
  <cols>
    <col min="1" max="1" width="8.42578125" customWidth="1"/>
  </cols>
  <sheetData>
    <row r="1" spans="2:24" ht="15" customHeight="1" x14ac:dyDescent="0.25">
      <c r="B1" s="1149" t="s">
        <v>518</v>
      </c>
      <c r="C1" s="1149"/>
      <c r="D1" s="1149"/>
      <c r="E1" s="1149"/>
      <c r="F1" s="1149"/>
      <c r="G1" s="1149"/>
      <c r="H1" s="1149"/>
      <c r="I1" s="1149"/>
      <c r="J1" s="1149"/>
      <c r="K1" s="1149"/>
      <c r="L1" s="1149"/>
      <c r="M1" s="1149"/>
      <c r="N1" s="1149"/>
      <c r="O1" s="1149"/>
      <c r="P1" s="1149"/>
      <c r="Q1" s="1149"/>
      <c r="R1" s="991"/>
      <c r="S1" s="991"/>
      <c r="T1" s="991"/>
      <c r="U1" s="991"/>
      <c r="V1" s="991"/>
      <c r="W1" s="991"/>
      <c r="X1" s="991"/>
    </row>
    <row r="2" spans="2:24" ht="23.25" x14ac:dyDescent="0.25">
      <c r="B2" s="1149"/>
      <c r="C2" s="1149"/>
      <c r="D2" s="1149"/>
      <c r="E2" s="1149"/>
      <c r="F2" s="1149"/>
      <c r="G2" s="1149"/>
      <c r="H2" s="1149"/>
      <c r="I2" s="1149"/>
      <c r="J2" s="1149"/>
      <c r="K2" s="1149"/>
      <c r="L2" s="1149"/>
      <c r="M2" s="1149"/>
      <c r="N2" s="1149"/>
      <c r="O2" s="1149"/>
      <c r="P2" s="1149"/>
      <c r="Q2" s="1149"/>
      <c r="R2" s="100"/>
      <c r="S2" s="100"/>
      <c r="T2" s="100"/>
      <c r="U2" s="100"/>
      <c r="V2" s="100"/>
      <c r="W2" s="100"/>
      <c r="X2" s="100"/>
    </row>
  </sheetData>
  <mergeCells count="1">
    <mergeCell ref="B1:Q2"/>
  </mergeCells>
  <printOptions horizontalCentered="1" verticalCentered="1"/>
  <pageMargins left="0.5" right="0.7" top="0.5" bottom="0.75" header="0.3" footer="0.3"/>
  <pageSetup scale="85" fitToHeight="0" orientation="landscape" r:id="rId1"/>
  <headerFooter differentFirst="1">
    <firstFooter xml:space="preserve">&amp;C
</first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24"/>
  <sheetViews>
    <sheetView topLeftCell="A8" zoomScaleNormal="100" zoomScaleSheetLayoutView="80" workbookViewId="0">
      <selection activeCell="A8" sqref="A8:G8"/>
    </sheetView>
  </sheetViews>
  <sheetFormatPr defaultRowHeight="15" x14ac:dyDescent="0.25"/>
  <cols>
    <col min="1" max="1" width="48.28515625" style="167" customWidth="1"/>
    <col min="2" max="6" width="10.85546875" style="167" customWidth="1"/>
    <col min="7" max="7" width="11.7109375" style="167" customWidth="1"/>
    <col min="8" max="16384" width="9.140625" style="167"/>
  </cols>
  <sheetData>
    <row r="6" spans="1:13" ht="23.25" customHeight="1" x14ac:dyDescent="0.25">
      <c r="A6" s="1058" t="s">
        <v>519</v>
      </c>
      <c r="B6" s="1058"/>
      <c r="C6" s="1058"/>
      <c r="D6" s="1058"/>
      <c r="E6" s="1058"/>
      <c r="F6" s="1058"/>
      <c r="G6" s="1058"/>
      <c r="H6" s="7"/>
      <c r="I6" s="7"/>
      <c r="J6" s="7"/>
      <c r="K6" s="7"/>
      <c r="L6" s="7"/>
      <c r="M6" s="7"/>
    </row>
    <row r="7" spans="1:13" ht="22.5" customHeight="1" x14ac:dyDescent="0.25">
      <c r="A7" s="1058"/>
      <c r="B7" s="1058"/>
      <c r="C7" s="1058"/>
      <c r="D7" s="1058"/>
      <c r="E7" s="1058"/>
      <c r="F7" s="1058"/>
      <c r="G7" s="1058"/>
      <c r="H7" s="991"/>
      <c r="I7" s="991"/>
      <c r="J7" s="991"/>
      <c r="K7" s="991"/>
      <c r="L7" s="991"/>
      <c r="M7" s="991"/>
    </row>
    <row r="8" spans="1:13" ht="22.5" x14ac:dyDescent="0.25">
      <c r="A8" s="1117" t="s">
        <v>520</v>
      </c>
      <c r="B8" s="1117"/>
      <c r="C8" s="1117"/>
      <c r="D8" s="1117"/>
      <c r="E8" s="1117"/>
      <c r="F8" s="1117"/>
      <c r="G8" s="1117"/>
      <c r="H8" s="7"/>
      <c r="I8" s="7"/>
      <c r="J8" s="7"/>
      <c r="K8" s="991"/>
      <c r="L8" s="991"/>
      <c r="M8" s="991"/>
    </row>
    <row r="9" spans="1:13" ht="23.25" thickBot="1" x14ac:dyDescent="0.3">
      <c r="A9" s="37"/>
      <c r="B9" s="37"/>
      <c r="C9" s="37"/>
      <c r="D9" s="37"/>
      <c r="E9" s="37"/>
      <c r="F9" s="37"/>
      <c r="G9" s="7"/>
      <c r="H9" s="7"/>
      <c r="I9" s="7"/>
      <c r="J9" s="991"/>
      <c r="K9" s="991"/>
      <c r="L9" s="991"/>
      <c r="M9" s="991"/>
    </row>
    <row r="10" spans="1:13" ht="31.5" customHeight="1" thickBot="1" x14ac:dyDescent="0.3">
      <c r="A10" s="132" t="s">
        <v>521</v>
      </c>
      <c r="B10" s="140" t="s">
        <v>522</v>
      </c>
      <c r="C10" s="139" t="s">
        <v>523</v>
      </c>
      <c r="D10" s="141" t="s">
        <v>524</v>
      </c>
      <c r="E10" s="139" t="s">
        <v>525</v>
      </c>
      <c r="F10" s="342" t="s">
        <v>526</v>
      </c>
      <c r="G10" s="412" t="s">
        <v>501</v>
      </c>
      <c r="H10" s="991"/>
      <c r="I10" s="991"/>
      <c r="J10" s="991"/>
      <c r="K10" s="459"/>
      <c r="L10" s="991"/>
      <c r="M10" s="991"/>
    </row>
    <row r="11" spans="1:13" x14ac:dyDescent="0.25">
      <c r="A11" s="413" t="s">
        <v>527</v>
      </c>
      <c r="B11" s="414">
        <v>8458.2000000000007</v>
      </c>
      <c r="C11" s="451">
        <v>8386.1</v>
      </c>
      <c r="D11" s="340">
        <v>8478.7000000000007</v>
      </c>
      <c r="E11" s="415">
        <v>8542.2000000000007</v>
      </c>
      <c r="F11" s="416">
        <v>8681.7999999999993</v>
      </c>
      <c r="G11" s="417">
        <f>F11-E11</f>
        <v>139.59999999999854</v>
      </c>
      <c r="H11" s="991"/>
      <c r="I11" s="991"/>
      <c r="J11" s="991"/>
      <c r="K11" s="460"/>
      <c r="L11" s="991"/>
      <c r="M11" s="991"/>
    </row>
    <row r="12" spans="1:13" x14ac:dyDescent="0.25">
      <c r="A12" s="413" t="s">
        <v>528</v>
      </c>
      <c r="B12" s="414">
        <v>5356.9</v>
      </c>
      <c r="C12" s="451">
        <v>5480.7</v>
      </c>
      <c r="D12" s="340">
        <v>5522.3</v>
      </c>
      <c r="E12" s="339">
        <v>5499.7</v>
      </c>
      <c r="F12" s="343">
        <v>5561.8</v>
      </c>
      <c r="G12" s="417">
        <f t="shared" ref="G12:G13" si="0">F12-E12</f>
        <v>62.100000000000364</v>
      </c>
      <c r="H12" s="991"/>
      <c r="I12" s="991"/>
      <c r="J12" s="991"/>
      <c r="K12" s="460"/>
      <c r="L12" s="991"/>
      <c r="M12" s="991"/>
    </row>
    <row r="13" spans="1:13" ht="15.75" thickBot="1" x14ac:dyDescent="0.3">
      <c r="A13" s="70" t="s">
        <v>529</v>
      </c>
      <c r="B13" s="414">
        <v>1620</v>
      </c>
      <c r="C13" s="451">
        <v>1755.3</v>
      </c>
      <c r="D13" s="340">
        <v>1889.5</v>
      </c>
      <c r="E13" s="339">
        <v>1982.9</v>
      </c>
      <c r="F13" s="343">
        <v>2031.3</v>
      </c>
      <c r="G13" s="417">
        <f t="shared" si="0"/>
        <v>48.399999999999864</v>
      </c>
      <c r="H13" s="991"/>
      <c r="I13" s="991"/>
      <c r="J13" s="991"/>
      <c r="K13" s="460"/>
      <c r="L13" s="991"/>
      <c r="M13" s="991"/>
    </row>
    <row r="14" spans="1:13" ht="15.75" thickBot="1" x14ac:dyDescent="0.3">
      <c r="A14" s="134" t="s">
        <v>530</v>
      </c>
      <c r="B14" s="136">
        <v>15435.1</v>
      </c>
      <c r="C14" s="135">
        <v>15622.099999999999</v>
      </c>
      <c r="D14" s="411">
        <v>15890.5</v>
      </c>
      <c r="E14" s="341">
        <v>16024.800000000001</v>
      </c>
      <c r="F14" s="344">
        <f>SUM(F11:F13)</f>
        <v>16274.899999999998</v>
      </c>
      <c r="G14" s="418">
        <f>SUM(G11:G13)</f>
        <v>250.09999999999877</v>
      </c>
      <c r="H14" s="991"/>
      <c r="I14" s="991"/>
      <c r="J14" s="991"/>
      <c r="K14" s="460"/>
      <c r="L14" s="991"/>
      <c r="M14" s="991"/>
    </row>
    <row r="15" spans="1:13" x14ac:dyDescent="0.25">
      <c r="A15" s="423" t="s">
        <v>531</v>
      </c>
      <c r="B15" s="424"/>
      <c r="C15" s="424"/>
      <c r="D15" s="424"/>
      <c r="E15" s="424"/>
      <c r="F15" s="424"/>
      <c r="G15" s="424"/>
      <c r="H15" s="991"/>
      <c r="I15" s="991"/>
      <c r="J15" s="991"/>
      <c r="K15" s="991"/>
      <c r="L15" s="991"/>
      <c r="M15" s="991"/>
    </row>
    <row r="16" spans="1:13" x14ac:dyDescent="0.25">
      <c r="A16" s="419"/>
      <c r="B16" s="176"/>
      <c r="C16" s="176"/>
      <c r="D16" s="176"/>
      <c r="E16" s="176"/>
      <c r="F16" s="176"/>
      <c r="G16" s="176"/>
      <c r="H16" s="991"/>
      <c r="I16" s="991"/>
      <c r="J16" s="991"/>
      <c r="K16" s="991"/>
      <c r="L16" s="991"/>
      <c r="M16" s="991"/>
    </row>
    <row r="17" spans="1:12" ht="22.5" x14ac:dyDescent="0.25">
      <c r="A17" s="1117" t="s">
        <v>532</v>
      </c>
      <c r="B17" s="1117"/>
      <c r="C17" s="1117"/>
      <c r="D17" s="1117"/>
      <c r="E17" s="1117"/>
      <c r="F17" s="1117"/>
      <c r="G17" s="1117"/>
      <c r="H17" s="7"/>
      <c r="I17" s="7"/>
      <c r="J17" s="7"/>
      <c r="K17" s="7"/>
      <c r="L17" s="7"/>
    </row>
    <row r="18" spans="1:12" ht="23.25" thickBot="1" x14ac:dyDescent="0.3">
      <c r="A18" s="425"/>
      <c r="B18" s="425"/>
      <c r="C18" s="425"/>
      <c r="D18" s="425"/>
      <c r="E18" s="425"/>
      <c r="F18" s="425"/>
      <c r="G18" s="426"/>
      <c r="H18" s="7"/>
      <c r="I18" s="7"/>
      <c r="J18" s="7"/>
      <c r="K18" s="7"/>
      <c r="L18" s="7"/>
    </row>
    <row r="19" spans="1:12" ht="30.75" thickBot="1" x14ac:dyDescent="0.3">
      <c r="A19" s="132" t="s">
        <v>533</v>
      </c>
      <c r="B19" s="140" t="s">
        <v>522</v>
      </c>
      <c r="C19" s="139" t="s">
        <v>523</v>
      </c>
      <c r="D19" s="141" t="s">
        <v>524</v>
      </c>
      <c r="E19" s="139" t="s">
        <v>525</v>
      </c>
      <c r="F19" s="342" t="s">
        <v>526</v>
      </c>
      <c r="G19" s="412" t="s">
        <v>501</v>
      </c>
      <c r="H19" s="991"/>
      <c r="I19" s="991"/>
      <c r="J19" s="991"/>
      <c r="K19" s="991"/>
      <c r="L19" s="991"/>
    </row>
    <row r="20" spans="1:12" ht="15" customHeight="1" x14ac:dyDescent="0.25">
      <c r="A20" s="449" t="s">
        <v>534</v>
      </c>
      <c r="B20" s="420">
        <v>253747</v>
      </c>
      <c r="C20" s="448">
        <v>251582</v>
      </c>
      <c r="D20" s="420">
        <v>254360</v>
      </c>
      <c r="E20" s="448">
        <v>256266</v>
      </c>
      <c r="F20" s="421">
        <v>260454.5</v>
      </c>
      <c r="G20" s="422">
        <f>F20-E20</f>
        <v>4188.5</v>
      </c>
      <c r="H20" s="460"/>
      <c r="I20" s="991"/>
      <c r="J20" s="991"/>
      <c r="K20" s="991"/>
      <c r="L20" s="991"/>
    </row>
    <row r="21" spans="1:12" ht="15" customHeight="1" x14ac:dyDescent="0.25">
      <c r="A21" s="449" t="s">
        <v>535</v>
      </c>
      <c r="B21" s="420">
        <v>160707.5</v>
      </c>
      <c r="C21" s="448">
        <v>164420.5</v>
      </c>
      <c r="D21" s="420">
        <v>165667.5</v>
      </c>
      <c r="E21" s="448">
        <v>164991</v>
      </c>
      <c r="F21" s="421">
        <v>166854</v>
      </c>
      <c r="G21" s="422">
        <f t="shared" ref="G21:G22" si="1">F21-E21</f>
        <v>1863</v>
      </c>
      <c r="H21" s="460"/>
      <c r="I21" s="991"/>
      <c r="J21" s="991"/>
      <c r="K21" s="991"/>
      <c r="L21" s="991"/>
    </row>
    <row r="22" spans="1:12" ht="15" customHeight="1" thickBot="1" x14ac:dyDescent="0.3">
      <c r="A22" s="450" t="s">
        <v>536</v>
      </c>
      <c r="B22" s="420">
        <v>38879</v>
      </c>
      <c r="C22" s="448">
        <v>42127</v>
      </c>
      <c r="D22" s="420">
        <v>45349</v>
      </c>
      <c r="E22" s="448">
        <v>47590.5</v>
      </c>
      <c r="F22" s="421">
        <v>48751</v>
      </c>
      <c r="G22" s="422">
        <f t="shared" si="1"/>
        <v>1160.5</v>
      </c>
      <c r="H22" s="460"/>
      <c r="I22" s="991"/>
      <c r="J22" s="991"/>
      <c r="K22" s="991"/>
      <c r="L22" s="991"/>
    </row>
    <row r="23" spans="1:12" ht="15.75" thickBot="1" x14ac:dyDescent="0.3">
      <c r="A23" s="137" t="s">
        <v>537</v>
      </c>
      <c r="B23" s="345">
        <v>453333.5</v>
      </c>
      <c r="C23" s="138">
        <v>458129.5</v>
      </c>
      <c r="D23" s="345">
        <v>465376.5</v>
      </c>
      <c r="E23" s="138">
        <v>468847.5</v>
      </c>
      <c r="F23" s="345">
        <f t="shared" ref="F23:G23" si="2">SUM(F20:F22)</f>
        <v>476059.5</v>
      </c>
      <c r="G23" s="418">
        <f t="shared" si="2"/>
        <v>7212</v>
      </c>
      <c r="H23" s="460"/>
      <c r="I23" s="991"/>
      <c r="J23" s="991"/>
      <c r="K23" s="991"/>
      <c r="L23" s="991"/>
    </row>
    <row r="24" spans="1:12" x14ac:dyDescent="0.25">
      <c r="A24" s="59"/>
      <c r="B24" s="991"/>
      <c r="C24" s="991"/>
      <c r="D24" s="991"/>
      <c r="E24" s="991"/>
      <c r="F24" s="991"/>
      <c r="G24" s="991"/>
      <c r="H24" s="991"/>
      <c r="I24" s="991"/>
      <c r="J24" s="991"/>
      <c r="K24" s="991"/>
      <c r="L24" s="991"/>
    </row>
  </sheetData>
  <mergeCells count="3">
    <mergeCell ref="A8:G8"/>
    <mergeCell ref="A17:G17"/>
    <mergeCell ref="A6:G7"/>
  </mergeCells>
  <printOptions horizontalCentered="1" verticalCentered="1"/>
  <pageMargins left="0.5" right="0.7" top="0.5" bottom="0.75" header="0.3" footer="0.3"/>
  <pageSetup fitToWidth="0" orientation="landscape" r:id="rId1"/>
  <headerFooter differentFirst="1">
    <firstFooter xml:space="preserve">&amp;C
</first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AG46" sqref="AG46"/>
    </sheetView>
  </sheetViews>
  <sheetFormatPr defaultRowHeight="15" x14ac:dyDescent="0.25"/>
  <sheetData/>
  <printOptions horizontalCentered="1" verticalCentered="1"/>
  <pageMargins left="0.5" right="0.7" top="0.5" bottom="0.75" header="0.3" footer="0.3"/>
  <pageSetup orientation="landscape" r:id="rId1"/>
  <headerFooter differentFirst="1">
    <firstFooter xml:space="preserve">&amp;C
</first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W25"/>
  <sheetViews>
    <sheetView topLeftCell="C4" zoomScaleNormal="100" workbookViewId="0">
      <selection activeCell="L17" sqref="L17"/>
    </sheetView>
  </sheetViews>
  <sheetFormatPr defaultRowHeight="15" x14ac:dyDescent="0.25"/>
  <cols>
    <col min="1" max="2" width="9.140625" style="167"/>
    <col min="3" max="3" width="7.28515625" style="167" customWidth="1"/>
    <col min="4" max="5" width="7.85546875" style="167" customWidth="1"/>
    <col min="6" max="23" width="7.42578125" style="167" customWidth="1"/>
    <col min="24" max="16384" width="9.140625" style="167"/>
  </cols>
  <sheetData>
    <row r="1" spans="4:23" ht="57.75" customHeight="1" x14ac:dyDescent="0.25">
      <c r="D1" s="991"/>
      <c r="E1" s="991"/>
      <c r="F1" s="991"/>
      <c r="G1" s="991"/>
      <c r="H1" s="991"/>
      <c r="I1" s="991"/>
      <c r="J1" s="991"/>
      <c r="K1" s="991"/>
      <c r="L1" s="991"/>
      <c r="M1" s="991"/>
      <c r="N1" s="991"/>
      <c r="O1" s="991"/>
      <c r="P1" s="991"/>
      <c r="Q1" s="991"/>
      <c r="R1" s="991"/>
      <c r="S1" s="991"/>
      <c r="T1" s="991"/>
      <c r="U1" s="991"/>
      <c r="V1" s="991"/>
      <c r="W1" s="991"/>
    </row>
    <row r="2" spans="4:23" ht="15" customHeight="1" x14ac:dyDescent="0.25">
      <c r="D2" s="1089" t="s">
        <v>538</v>
      </c>
      <c r="E2" s="1089"/>
      <c r="F2" s="1089"/>
      <c r="G2" s="1089"/>
      <c r="H2" s="1089"/>
      <c r="I2" s="1089"/>
      <c r="J2" s="1089"/>
      <c r="K2" s="1089"/>
      <c r="L2" s="1089"/>
      <c r="M2" s="1089"/>
      <c r="N2" s="1089"/>
      <c r="O2" s="1089"/>
      <c r="P2" s="1089"/>
      <c r="Q2" s="1089"/>
      <c r="R2" s="1089"/>
      <c r="S2" s="1089"/>
      <c r="T2" s="1089"/>
      <c r="U2" s="1089"/>
      <c r="V2" s="1089"/>
      <c r="W2" s="1089"/>
    </row>
    <row r="3" spans="4:23" ht="22.5" customHeight="1" x14ac:dyDescent="0.25">
      <c r="D3" s="1089"/>
      <c r="E3" s="1089"/>
      <c r="F3" s="1089"/>
      <c r="G3" s="1089"/>
      <c r="H3" s="1089"/>
      <c r="I3" s="1089"/>
      <c r="J3" s="1089"/>
      <c r="K3" s="1089"/>
      <c r="L3" s="1089"/>
      <c r="M3" s="1089"/>
      <c r="N3" s="1089"/>
      <c r="O3" s="1089"/>
      <c r="P3" s="1089"/>
      <c r="Q3" s="1089"/>
      <c r="R3" s="1089"/>
      <c r="S3" s="1089"/>
      <c r="T3" s="1089"/>
      <c r="U3" s="1089"/>
      <c r="V3" s="1089"/>
      <c r="W3" s="1089"/>
    </row>
    <row r="4" spans="4:23" ht="16.5" thickBot="1" x14ac:dyDescent="0.3">
      <c r="D4" s="49"/>
      <c r="E4" s="38"/>
      <c r="F4" s="38"/>
      <c r="G4" s="38"/>
      <c r="H4" s="38"/>
      <c r="I4" s="38"/>
      <c r="J4" s="38"/>
      <c r="K4" s="38"/>
      <c r="L4" s="38"/>
      <c r="M4" s="38"/>
      <c r="N4" s="38"/>
      <c r="O4" s="38"/>
      <c r="P4" s="38"/>
      <c r="Q4" s="38"/>
      <c r="R4" s="38"/>
      <c r="S4" s="38"/>
      <c r="T4" s="38"/>
      <c r="U4" s="38"/>
      <c r="V4" s="38"/>
      <c r="W4" s="38"/>
    </row>
    <row r="5" spans="4:23" ht="15.75" thickBot="1" x14ac:dyDescent="0.3">
      <c r="D5" s="1155" t="s">
        <v>539</v>
      </c>
      <c r="E5" s="1155" t="s">
        <v>540</v>
      </c>
      <c r="F5" s="1158" t="s">
        <v>541</v>
      </c>
      <c r="G5" s="1151"/>
      <c r="H5" s="1152" t="s">
        <v>542</v>
      </c>
      <c r="I5" s="1151"/>
      <c r="J5" s="1152" t="s">
        <v>543</v>
      </c>
      <c r="K5" s="1151"/>
      <c r="L5" s="1152" t="s">
        <v>544</v>
      </c>
      <c r="M5" s="1154"/>
      <c r="N5" s="1154"/>
      <c r="O5" s="1151"/>
      <c r="P5" s="1152" t="s">
        <v>545</v>
      </c>
      <c r="Q5" s="1154"/>
      <c r="R5" s="1154"/>
      <c r="S5" s="1151"/>
      <c r="T5" s="1152" t="s">
        <v>546</v>
      </c>
      <c r="U5" s="1154"/>
      <c r="V5" s="1154"/>
      <c r="W5" s="1153"/>
    </row>
    <row r="6" spans="4:23" ht="49.5" customHeight="1" thickBot="1" x14ac:dyDescent="0.3">
      <c r="D6" s="1156"/>
      <c r="E6" s="1156"/>
      <c r="F6" s="1158" t="s">
        <v>547</v>
      </c>
      <c r="G6" s="1151"/>
      <c r="H6" s="1152" t="s">
        <v>547</v>
      </c>
      <c r="I6" s="1151"/>
      <c r="J6" s="1152" t="s">
        <v>547</v>
      </c>
      <c r="K6" s="1151"/>
      <c r="L6" s="1152" t="s">
        <v>548</v>
      </c>
      <c r="M6" s="1153"/>
      <c r="N6" s="1150" t="s">
        <v>547</v>
      </c>
      <c r="O6" s="1151"/>
      <c r="P6" s="1152" t="s">
        <v>549</v>
      </c>
      <c r="Q6" s="1153"/>
      <c r="R6" s="1150" t="s">
        <v>547</v>
      </c>
      <c r="S6" s="1151"/>
      <c r="T6" s="1152" t="s">
        <v>550</v>
      </c>
      <c r="U6" s="1153"/>
      <c r="V6" s="1150" t="s">
        <v>547</v>
      </c>
      <c r="W6" s="1153"/>
    </row>
    <row r="7" spans="4:23" ht="21.75" customHeight="1" thickBot="1" x14ac:dyDescent="0.3">
      <c r="D7" s="1157"/>
      <c r="E7" s="1157"/>
      <c r="F7" s="835" t="s">
        <v>551</v>
      </c>
      <c r="G7" s="836" t="s">
        <v>552</v>
      </c>
      <c r="H7" s="837" t="s">
        <v>551</v>
      </c>
      <c r="I7" s="836" t="s">
        <v>552</v>
      </c>
      <c r="J7" s="837" t="s">
        <v>551</v>
      </c>
      <c r="K7" s="836" t="s">
        <v>552</v>
      </c>
      <c r="L7" s="837" t="s">
        <v>551</v>
      </c>
      <c r="M7" s="838" t="s">
        <v>552</v>
      </c>
      <c r="N7" s="835" t="s">
        <v>551</v>
      </c>
      <c r="O7" s="836" t="s">
        <v>552</v>
      </c>
      <c r="P7" s="837" t="s">
        <v>551</v>
      </c>
      <c r="Q7" s="838" t="s">
        <v>552</v>
      </c>
      <c r="R7" s="835" t="s">
        <v>551</v>
      </c>
      <c r="S7" s="836" t="s">
        <v>552</v>
      </c>
      <c r="T7" s="837" t="s">
        <v>551</v>
      </c>
      <c r="U7" s="838" t="s">
        <v>552</v>
      </c>
      <c r="V7" s="835" t="s">
        <v>551</v>
      </c>
      <c r="W7" s="838" t="s">
        <v>552</v>
      </c>
    </row>
    <row r="8" spans="4:23" x14ac:dyDescent="0.25">
      <c r="D8" s="651">
        <v>2006</v>
      </c>
      <c r="E8" s="652">
        <v>1885</v>
      </c>
      <c r="F8" s="652">
        <v>1617</v>
      </c>
      <c r="G8" s="653">
        <v>85.8</v>
      </c>
      <c r="H8" s="652">
        <v>1468</v>
      </c>
      <c r="I8" s="653">
        <v>77.900000000000006</v>
      </c>
      <c r="J8" s="652" t="s">
        <v>553</v>
      </c>
      <c r="K8" s="653" t="s">
        <v>554</v>
      </c>
      <c r="L8" s="652">
        <v>803</v>
      </c>
      <c r="M8" s="654">
        <v>42.6</v>
      </c>
      <c r="N8" s="655" t="s">
        <v>555</v>
      </c>
      <c r="O8" s="653" t="s">
        <v>556</v>
      </c>
      <c r="P8" s="652">
        <v>1233</v>
      </c>
      <c r="Q8" s="654">
        <v>65.5</v>
      </c>
      <c r="R8" s="655">
        <v>93</v>
      </c>
      <c r="S8" s="653">
        <v>4.9000000000000004</v>
      </c>
      <c r="T8" s="652">
        <v>1298</v>
      </c>
      <c r="U8" s="654">
        <v>68.900000000000006</v>
      </c>
      <c r="V8" s="655">
        <v>26</v>
      </c>
      <c r="W8" s="654">
        <v>1.4</v>
      </c>
    </row>
    <row r="9" spans="4:23" x14ac:dyDescent="0.25">
      <c r="D9" s="646">
        <v>2007</v>
      </c>
      <c r="E9" s="647">
        <v>1957</v>
      </c>
      <c r="F9" s="647">
        <v>1650</v>
      </c>
      <c r="G9" s="648">
        <v>84.4</v>
      </c>
      <c r="H9" s="647">
        <v>1511</v>
      </c>
      <c r="I9" s="648" t="s">
        <v>557</v>
      </c>
      <c r="J9" s="647">
        <v>1428</v>
      </c>
      <c r="K9" s="648" t="s">
        <v>558</v>
      </c>
      <c r="L9" s="647">
        <v>857</v>
      </c>
      <c r="M9" s="649">
        <v>43.8</v>
      </c>
      <c r="N9" s="650">
        <v>536</v>
      </c>
      <c r="O9" s="648">
        <v>27.4</v>
      </c>
      <c r="P9" s="647">
        <v>1266</v>
      </c>
      <c r="Q9" s="649">
        <v>64.8</v>
      </c>
      <c r="R9" s="650">
        <v>96</v>
      </c>
      <c r="S9" s="648">
        <v>4.9000000000000004</v>
      </c>
      <c r="T9" s="647">
        <v>1346</v>
      </c>
      <c r="U9" s="649">
        <v>68.8</v>
      </c>
      <c r="V9" s="650">
        <v>27</v>
      </c>
      <c r="W9" s="649">
        <v>1.4</v>
      </c>
    </row>
    <row r="10" spans="4:23" x14ac:dyDescent="0.25">
      <c r="D10" s="651">
        <v>2008</v>
      </c>
      <c r="E10" s="652">
        <v>1993</v>
      </c>
      <c r="F10" s="652" t="s">
        <v>559</v>
      </c>
      <c r="G10" s="653" t="s">
        <v>560</v>
      </c>
      <c r="H10" s="652">
        <v>1517</v>
      </c>
      <c r="I10" s="653" t="s">
        <v>561</v>
      </c>
      <c r="J10" s="652">
        <v>1453</v>
      </c>
      <c r="K10" s="653">
        <v>72.900000000000006</v>
      </c>
      <c r="L10" s="652">
        <v>870</v>
      </c>
      <c r="M10" s="654">
        <v>43.7</v>
      </c>
      <c r="N10" s="655">
        <v>528</v>
      </c>
      <c r="O10" s="653">
        <v>26.5</v>
      </c>
      <c r="P10" s="652">
        <v>1271</v>
      </c>
      <c r="Q10" s="654">
        <v>63.8</v>
      </c>
      <c r="R10" s="655">
        <v>108</v>
      </c>
      <c r="S10" s="653">
        <v>5.4</v>
      </c>
      <c r="T10" s="652">
        <v>1340</v>
      </c>
      <c r="U10" s="654">
        <v>67.3</v>
      </c>
      <c r="V10" s="655">
        <v>35</v>
      </c>
      <c r="W10" s="654">
        <v>1.8</v>
      </c>
    </row>
    <row r="11" spans="4:23" x14ac:dyDescent="0.25">
      <c r="D11" s="646">
        <v>2009</v>
      </c>
      <c r="E11" s="647">
        <v>2241</v>
      </c>
      <c r="F11" s="647">
        <v>1909</v>
      </c>
      <c r="G11" s="648">
        <v>85.2</v>
      </c>
      <c r="H11" s="647">
        <v>1747</v>
      </c>
      <c r="I11" s="648">
        <v>78</v>
      </c>
      <c r="J11" s="647">
        <v>1693</v>
      </c>
      <c r="K11" s="648">
        <v>75.5</v>
      </c>
      <c r="L11" s="647">
        <v>954</v>
      </c>
      <c r="M11" s="649">
        <v>42.6</v>
      </c>
      <c r="N11" s="650">
        <v>670</v>
      </c>
      <c r="O11" s="648">
        <v>29.9</v>
      </c>
      <c r="P11" s="647">
        <v>1502</v>
      </c>
      <c r="Q11" s="649">
        <v>67</v>
      </c>
      <c r="R11" s="650">
        <v>113</v>
      </c>
      <c r="S11" s="648">
        <v>5</v>
      </c>
      <c r="T11" s="647">
        <v>1588</v>
      </c>
      <c r="U11" s="649">
        <v>70.900000000000006</v>
      </c>
      <c r="V11" s="650">
        <v>35</v>
      </c>
      <c r="W11" s="649">
        <v>1.6</v>
      </c>
    </row>
    <row r="12" spans="4:23" x14ac:dyDescent="0.25">
      <c r="D12" s="651">
        <v>2010</v>
      </c>
      <c r="E12" s="652">
        <v>2062</v>
      </c>
      <c r="F12" s="652">
        <v>1775</v>
      </c>
      <c r="G12" s="653">
        <v>86.1</v>
      </c>
      <c r="H12" s="652">
        <v>1638</v>
      </c>
      <c r="I12" s="653">
        <v>79.400000000000006</v>
      </c>
      <c r="J12" s="652">
        <v>1568</v>
      </c>
      <c r="K12" s="653">
        <v>76.099999999999994</v>
      </c>
      <c r="L12" s="652">
        <v>947</v>
      </c>
      <c r="M12" s="654">
        <v>46</v>
      </c>
      <c r="N12" s="655">
        <v>555</v>
      </c>
      <c r="O12" s="653">
        <v>26.9</v>
      </c>
      <c r="P12" s="652">
        <v>1391</v>
      </c>
      <c r="Q12" s="654">
        <v>67.5</v>
      </c>
      <c r="R12" s="655">
        <v>88</v>
      </c>
      <c r="S12" s="653">
        <v>4.3</v>
      </c>
      <c r="T12" s="652">
        <v>1444</v>
      </c>
      <c r="U12" s="654">
        <v>70.099999999999994</v>
      </c>
      <c r="V12" s="655">
        <v>31</v>
      </c>
      <c r="W12" s="654">
        <v>1.5</v>
      </c>
    </row>
    <row r="13" spans="4:23" x14ac:dyDescent="0.25">
      <c r="D13" s="646">
        <v>2011</v>
      </c>
      <c r="E13" s="647">
        <v>2283</v>
      </c>
      <c r="F13" s="647">
        <v>1950</v>
      </c>
      <c r="G13" s="648" t="s">
        <v>562</v>
      </c>
      <c r="H13" s="647">
        <v>1822</v>
      </c>
      <c r="I13" s="648">
        <v>79.8</v>
      </c>
      <c r="J13" s="647">
        <v>1733</v>
      </c>
      <c r="K13" s="648">
        <v>75.900000000000006</v>
      </c>
      <c r="L13" s="647">
        <v>1110</v>
      </c>
      <c r="M13" s="649">
        <v>48.7</v>
      </c>
      <c r="N13" s="650">
        <v>592</v>
      </c>
      <c r="O13" s="648">
        <v>26</v>
      </c>
      <c r="P13" s="647">
        <v>1587</v>
      </c>
      <c r="Q13" s="649">
        <v>69.599999999999994</v>
      </c>
      <c r="R13" s="650">
        <v>102</v>
      </c>
      <c r="S13" s="648">
        <v>4.5</v>
      </c>
      <c r="T13" s="647">
        <v>1657</v>
      </c>
      <c r="U13" s="649">
        <v>72.599999999999994</v>
      </c>
      <c r="V13" s="650">
        <v>25</v>
      </c>
      <c r="W13" s="649">
        <v>1.1000000000000001</v>
      </c>
    </row>
    <row r="14" spans="4:23" x14ac:dyDescent="0.25">
      <c r="D14" s="651">
        <v>2012</v>
      </c>
      <c r="E14" s="652">
        <v>2326</v>
      </c>
      <c r="F14" s="652">
        <v>2032</v>
      </c>
      <c r="G14" s="653">
        <v>87.4</v>
      </c>
      <c r="H14" s="652">
        <v>1882</v>
      </c>
      <c r="I14" s="653">
        <v>80.900000000000006</v>
      </c>
      <c r="J14" s="652">
        <v>1804</v>
      </c>
      <c r="K14" s="653">
        <v>77.599999999999994</v>
      </c>
      <c r="L14" s="652">
        <v>1178</v>
      </c>
      <c r="M14" s="654">
        <v>50.7</v>
      </c>
      <c r="N14" s="655">
        <v>596</v>
      </c>
      <c r="O14" s="653">
        <v>25.6</v>
      </c>
      <c r="P14" s="652">
        <v>1662</v>
      </c>
      <c r="Q14" s="654">
        <v>71.5</v>
      </c>
      <c r="R14" s="655">
        <v>97</v>
      </c>
      <c r="S14" s="653">
        <v>4.2</v>
      </c>
      <c r="T14" s="652">
        <v>1739</v>
      </c>
      <c r="U14" s="654">
        <v>74.8</v>
      </c>
      <c r="V14" s="655">
        <v>30</v>
      </c>
      <c r="W14" s="654">
        <v>1.3</v>
      </c>
    </row>
    <row r="15" spans="4:23" x14ac:dyDescent="0.25">
      <c r="D15" s="646">
        <v>2013</v>
      </c>
      <c r="E15" s="647">
        <v>2292</v>
      </c>
      <c r="F15" s="647">
        <v>2014</v>
      </c>
      <c r="G15" s="648">
        <v>87.9</v>
      </c>
      <c r="H15" s="647">
        <v>1885</v>
      </c>
      <c r="I15" s="648">
        <v>82.3</v>
      </c>
      <c r="J15" s="647">
        <v>1803</v>
      </c>
      <c r="K15" s="648">
        <v>78.8</v>
      </c>
      <c r="L15" s="647">
        <v>1237</v>
      </c>
      <c r="M15" s="649">
        <v>54.1</v>
      </c>
      <c r="N15" s="650">
        <v>558</v>
      </c>
      <c r="O15" s="648">
        <v>24.4</v>
      </c>
      <c r="P15" s="647">
        <v>1698</v>
      </c>
      <c r="Q15" s="649">
        <v>74.2</v>
      </c>
      <c r="R15" s="650">
        <v>73</v>
      </c>
      <c r="S15" s="648">
        <v>3.2</v>
      </c>
      <c r="T15" s="647">
        <v>1755</v>
      </c>
      <c r="U15" s="649">
        <v>76.7</v>
      </c>
      <c r="V15" s="656">
        <v>31</v>
      </c>
      <c r="W15" s="657">
        <v>1.4</v>
      </c>
    </row>
    <row r="16" spans="4:23" x14ac:dyDescent="0.25">
      <c r="D16" s="651">
        <v>2014</v>
      </c>
      <c r="E16" s="196">
        <v>2344</v>
      </c>
      <c r="F16" s="196">
        <v>2060</v>
      </c>
      <c r="G16" s="658">
        <v>87.9</v>
      </c>
      <c r="H16" s="652">
        <v>1930</v>
      </c>
      <c r="I16" s="653">
        <v>82.4</v>
      </c>
      <c r="J16" s="196">
        <v>1862</v>
      </c>
      <c r="K16" s="658">
        <v>79.5</v>
      </c>
      <c r="L16" s="652">
        <v>1298</v>
      </c>
      <c r="M16" s="654">
        <v>55.4</v>
      </c>
      <c r="N16" s="655">
        <v>515</v>
      </c>
      <c r="O16" s="653">
        <v>22</v>
      </c>
      <c r="P16" s="196">
        <v>1699</v>
      </c>
      <c r="Q16" s="659">
        <v>72.5</v>
      </c>
      <c r="R16" s="660">
        <v>89</v>
      </c>
      <c r="S16" s="658">
        <v>3.8</v>
      </c>
      <c r="T16" s="196">
        <v>1765</v>
      </c>
      <c r="U16" s="659">
        <v>75.3</v>
      </c>
      <c r="V16" s="660">
        <v>27</v>
      </c>
      <c r="W16" s="659">
        <v>1.2</v>
      </c>
    </row>
    <row r="17" spans="4:23" x14ac:dyDescent="0.25">
      <c r="D17" s="646">
        <v>2015</v>
      </c>
      <c r="E17" s="661">
        <v>2381</v>
      </c>
      <c r="F17" s="661">
        <v>2043</v>
      </c>
      <c r="G17" s="662">
        <v>85.8</v>
      </c>
      <c r="H17" s="661">
        <v>1909</v>
      </c>
      <c r="I17" s="662">
        <v>80.2</v>
      </c>
      <c r="J17" s="647">
        <v>1810</v>
      </c>
      <c r="K17" s="648">
        <v>76.099999999999994</v>
      </c>
      <c r="L17" s="661">
        <v>1249</v>
      </c>
      <c r="M17" s="657">
        <v>52.5</v>
      </c>
      <c r="N17" s="656">
        <v>499</v>
      </c>
      <c r="O17" s="662">
        <v>21</v>
      </c>
      <c r="P17" s="661">
        <v>1665</v>
      </c>
      <c r="Q17" s="657">
        <v>70</v>
      </c>
      <c r="R17" s="656">
        <v>81</v>
      </c>
      <c r="S17" s="662">
        <v>3.4</v>
      </c>
      <c r="T17" s="663"/>
      <c r="U17" s="664"/>
      <c r="V17" s="663"/>
      <c r="W17" s="664"/>
    </row>
    <row r="18" spans="4:23" x14ac:dyDescent="0.25">
      <c r="D18" s="666">
        <v>2016</v>
      </c>
      <c r="E18" s="667">
        <v>2441</v>
      </c>
      <c r="F18" s="668">
        <v>2077</v>
      </c>
      <c r="G18" s="669">
        <v>85.1</v>
      </c>
      <c r="H18" s="652">
        <v>1904</v>
      </c>
      <c r="I18" s="653">
        <v>78</v>
      </c>
      <c r="J18" s="668">
        <v>1815</v>
      </c>
      <c r="K18" s="670">
        <v>74.400000000000006</v>
      </c>
      <c r="L18" s="668">
        <v>1239</v>
      </c>
      <c r="M18" s="1049">
        <v>50.8</v>
      </c>
      <c r="N18" s="1048">
        <v>525</v>
      </c>
      <c r="O18" s="670">
        <v>21.5</v>
      </c>
      <c r="P18" s="671"/>
      <c r="Q18" s="672"/>
      <c r="R18" s="671"/>
      <c r="S18" s="673"/>
      <c r="T18" s="671"/>
      <c r="U18" s="672"/>
      <c r="V18" s="671"/>
      <c r="W18" s="672"/>
    </row>
    <row r="19" spans="4:23" x14ac:dyDescent="0.25">
      <c r="D19" s="646">
        <v>2017</v>
      </c>
      <c r="E19" s="661">
        <v>2620</v>
      </c>
      <c r="F19" s="661">
        <v>2215</v>
      </c>
      <c r="G19" s="662">
        <v>84.6</v>
      </c>
      <c r="H19" s="661">
        <v>2055</v>
      </c>
      <c r="I19" s="662">
        <v>78.5</v>
      </c>
      <c r="J19" s="661">
        <v>1939</v>
      </c>
      <c r="K19" s="662">
        <v>74</v>
      </c>
      <c r="L19" s="663"/>
      <c r="M19" s="664"/>
      <c r="N19" s="663"/>
      <c r="O19" s="665"/>
      <c r="P19" s="663"/>
      <c r="Q19" s="664"/>
      <c r="R19" s="663"/>
      <c r="S19" s="665"/>
      <c r="T19" s="663"/>
      <c r="U19" s="664"/>
      <c r="V19" s="663"/>
      <c r="W19" s="664"/>
    </row>
    <row r="20" spans="4:23" x14ac:dyDescent="0.25">
      <c r="D20" s="1047">
        <v>2018</v>
      </c>
      <c r="E20" s="667">
        <v>2771</v>
      </c>
      <c r="F20" s="668">
        <v>2369</v>
      </c>
      <c r="G20" s="670">
        <v>85.5</v>
      </c>
      <c r="H20" s="668">
        <v>2207</v>
      </c>
      <c r="I20" s="670">
        <v>79.7</v>
      </c>
      <c r="J20" s="671"/>
      <c r="K20" s="839"/>
      <c r="L20" s="840"/>
      <c r="M20" s="839"/>
      <c r="N20" s="841"/>
      <c r="O20" s="839"/>
      <c r="P20" s="840"/>
      <c r="Q20" s="839"/>
      <c r="R20" s="841"/>
      <c r="S20" s="839"/>
      <c r="T20" s="840"/>
      <c r="U20" s="672"/>
      <c r="V20" s="668"/>
      <c r="W20" s="842"/>
    </row>
    <row r="21" spans="4:23" s="434" customFormat="1" ht="15.75" thickBot="1" x14ac:dyDescent="0.3">
      <c r="D21" s="674">
        <v>2019</v>
      </c>
      <c r="E21" s="675">
        <v>2860</v>
      </c>
      <c r="F21" s="675">
        <v>2431</v>
      </c>
      <c r="G21" s="676">
        <v>85</v>
      </c>
      <c r="H21" s="675"/>
      <c r="I21" s="676"/>
      <c r="J21" s="677"/>
      <c r="K21" s="678"/>
      <c r="L21" s="677"/>
      <c r="M21" s="679"/>
      <c r="N21" s="677"/>
      <c r="O21" s="678"/>
      <c r="P21" s="677"/>
      <c r="Q21" s="679"/>
      <c r="R21" s="677"/>
      <c r="S21" s="678"/>
      <c r="T21" s="677"/>
      <c r="U21" s="679"/>
      <c r="V21" s="677"/>
      <c r="W21" s="679"/>
    </row>
    <row r="22" spans="4:23" s="327" customFormat="1" ht="15.75" thickBot="1" x14ac:dyDescent="0.3">
      <c r="D22" s="674">
        <v>2020</v>
      </c>
      <c r="E22" s="675">
        <v>2765</v>
      </c>
      <c r="F22" s="675"/>
      <c r="G22" s="676"/>
      <c r="H22" s="675"/>
      <c r="I22" s="676"/>
      <c r="J22" s="677"/>
      <c r="K22" s="678"/>
      <c r="L22" s="677"/>
      <c r="M22" s="679"/>
      <c r="N22" s="677"/>
      <c r="O22" s="678"/>
      <c r="P22" s="677"/>
      <c r="Q22" s="679"/>
      <c r="R22" s="677"/>
      <c r="S22" s="678"/>
      <c r="T22" s="677"/>
      <c r="U22" s="679"/>
      <c r="V22" s="677"/>
      <c r="W22" s="679"/>
    </row>
    <row r="23" spans="4:23" s="434" customFormat="1" ht="15.75" x14ac:dyDescent="0.25">
      <c r="D23" s="438"/>
      <c r="E23" s="439"/>
      <c r="F23" s="440"/>
      <c r="G23" s="441"/>
      <c r="H23" s="442"/>
      <c r="I23" s="441"/>
      <c r="J23" s="442"/>
      <c r="K23" s="441"/>
      <c r="L23" s="442"/>
      <c r="M23" s="443"/>
      <c r="N23" s="442"/>
      <c r="O23" s="441"/>
      <c r="P23" s="442"/>
      <c r="Q23" s="443"/>
      <c r="R23" s="442"/>
      <c r="S23" s="441"/>
      <c r="T23" s="442"/>
      <c r="U23" s="443"/>
      <c r="V23" s="442"/>
      <c r="W23" s="443"/>
    </row>
    <row r="24" spans="4:23" x14ac:dyDescent="0.25">
      <c r="D24" s="95"/>
      <c r="E24" s="39"/>
      <c r="F24" s="39"/>
      <c r="G24" s="39"/>
      <c r="H24" s="39"/>
      <c r="I24" s="39"/>
      <c r="J24" s="39"/>
      <c r="K24" s="39"/>
      <c r="L24" s="39"/>
      <c r="M24" s="39"/>
      <c r="N24" s="39"/>
      <c r="O24" s="39"/>
      <c r="P24" s="39"/>
      <c r="Q24" s="39"/>
      <c r="R24" s="39"/>
      <c r="S24" s="39"/>
      <c r="T24" s="39"/>
      <c r="U24" s="39"/>
      <c r="V24" s="39"/>
      <c r="W24" s="39"/>
    </row>
    <row r="25" spans="4:23" x14ac:dyDescent="0.25">
      <c r="D25" s="404" t="s">
        <v>563</v>
      </c>
      <c r="E25" s="39"/>
      <c r="F25" s="39"/>
      <c r="G25" s="39"/>
      <c r="H25" s="39"/>
      <c r="I25" s="39"/>
      <c r="J25" s="39"/>
      <c r="K25" s="39"/>
      <c r="L25" s="39"/>
      <c r="M25" s="39"/>
      <c r="N25" s="39"/>
      <c r="O25" s="39"/>
      <c r="P25" s="39"/>
      <c r="Q25" s="39"/>
      <c r="R25" s="39"/>
      <c r="S25" s="39"/>
      <c r="T25" s="39"/>
      <c r="U25" s="39"/>
      <c r="V25" s="39"/>
      <c r="W25" s="39"/>
    </row>
  </sheetData>
  <mergeCells count="18">
    <mergeCell ref="N6:O6"/>
    <mergeCell ref="P6:Q6"/>
    <mergeCell ref="R6:S6"/>
    <mergeCell ref="T6:U6"/>
    <mergeCell ref="L5:O5"/>
    <mergeCell ref="V6:W6"/>
    <mergeCell ref="D2:W3"/>
    <mergeCell ref="D5:D7"/>
    <mergeCell ref="E5:E7"/>
    <mergeCell ref="F5:G5"/>
    <mergeCell ref="H5:I5"/>
    <mergeCell ref="J5:K5"/>
    <mergeCell ref="P5:S5"/>
    <mergeCell ref="T5:W5"/>
    <mergeCell ref="F6:G6"/>
    <mergeCell ref="H6:I6"/>
    <mergeCell ref="J6:K6"/>
    <mergeCell ref="L6:M6"/>
  </mergeCells>
  <printOptions horizontalCentered="1" verticalCentered="1"/>
  <pageMargins left="0.5" right="0.7" top="0.5" bottom="0.75" header="0.3" footer="0.3"/>
  <pageSetup scale="83" fitToHeight="0" orientation="landscape" r:id="rId1"/>
  <headerFooter differentFirst="1">
    <firstFooter xml:space="preserve">&amp;C
</first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B42"/>
  <sheetViews>
    <sheetView topLeftCell="C1" zoomScaleNormal="100" workbookViewId="0">
      <selection activeCell="C1" sqref="C1:M2"/>
    </sheetView>
  </sheetViews>
  <sheetFormatPr defaultRowHeight="15" x14ac:dyDescent="0.25"/>
  <cols>
    <col min="1" max="2" width="9.140625" style="167"/>
    <col min="3" max="4" width="14.140625" style="167" customWidth="1"/>
    <col min="5" max="5" width="12.5703125" style="167" customWidth="1"/>
    <col min="6" max="11" width="13.7109375" style="167" customWidth="1"/>
    <col min="12" max="13" width="14.140625" style="167" customWidth="1"/>
    <col min="14" max="16384" width="9.140625" style="167"/>
  </cols>
  <sheetData>
    <row r="1" spans="3:21" ht="15.75" customHeight="1" x14ac:dyDescent="0.25">
      <c r="C1" s="1058" t="s">
        <v>564</v>
      </c>
      <c r="D1" s="1058"/>
      <c r="E1" s="1058"/>
      <c r="F1" s="1058"/>
      <c r="G1" s="1058"/>
      <c r="H1" s="1058"/>
      <c r="I1" s="1058"/>
      <c r="J1" s="1058"/>
      <c r="K1" s="1058"/>
      <c r="L1" s="1058"/>
      <c r="M1" s="1058"/>
      <c r="N1" s="60"/>
      <c r="O1" s="537"/>
      <c r="P1" s="309"/>
      <c r="Q1" s="309"/>
      <c r="R1" s="310"/>
      <c r="S1" s="309"/>
      <c r="T1" s="310"/>
      <c r="U1" s="60"/>
    </row>
    <row r="2" spans="3:21" ht="15.75" customHeight="1" x14ac:dyDescent="0.25">
      <c r="C2" s="1058"/>
      <c r="D2" s="1058"/>
      <c r="E2" s="1058"/>
      <c r="F2" s="1058"/>
      <c r="G2" s="1058"/>
      <c r="H2" s="1058"/>
      <c r="I2" s="1058"/>
      <c r="J2" s="1058"/>
      <c r="K2" s="1058"/>
      <c r="L2" s="1058"/>
      <c r="M2" s="1058"/>
      <c r="N2" s="60"/>
      <c r="O2" s="537"/>
      <c r="P2" s="309"/>
      <c r="Q2" s="309"/>
      <c r="R2" s="310"/>
      <c r="S2" s="309"/>
      <c r="T2" s="310"/>
      <c r="U2" s="60"/>
    </row>
    <row r="3" spans="3:21" ht="23.25" customHeight="1" x14ac:dyDescent="0.25">
      <c r="C3" s="31"/>
      <c r="D3" s="31"/>
      <c r="E3" s="31"/>
      <c r="F3" s="31"/>
      <c r="G3" s="31"/>
      <c r="H3" s="31"/>
      <c r="I3" s="31"/>
      <c r="J3" s="31"/>
      <c r="K3" s="31"/>
      <c r="L3" s="31"/>
      <c r="M3" s="31"/>
      <c r="N3" s="60"/>
      <c r="O3" s="537"/>
      <c r="P3" s="309"/>
      <c r="Q3" s="309"/>
      <c r="R3" s="310"/>
      <c r="S3" s="309"/>
      <c r="T3" s="310"/>
      <c r="U3" s="60"/>
    </row>
    <row r="4" spans="3:21" ht="15.75" customHeight="1" x14ac:dyDescent="0.25">
      <c r="C4" s="31"/>
      <c r="D4" s="31"/>
      <c r="E4" s="1173" t="s">
        <v>539</v>
      </c>
      <c r="F4" s="1159" t="s">
        <v>150</v>
      </c>
      <c r="G4" s="1160"/>
      <c r="H4" s="1161"/>
      <c r="I4" s="1159" t="s">
        <v>151</v>
      </c>
      <c r="J4" s="1160"/>
      <c r="K4" s="1162"/>
      <c r="L4" s="31"/>
      <c r="M4" s="31"/>
      <c r="N4" s="991"/>
      <c r="O4" s="991"/>
      <c r="P4" s="991"/>
      <c r="Q4" s="991"/>
      <c r="R4" s="991"/>
      <c r="S4" s="991"/>
      <c r="T4" s="991"/>
      <c r="U4" s="991"/>
    </row>
    <row r="5" spans="3:21" ht="15.75" customHeight="1" x14ac:dyDescent="0.25">
      <c r="C5" s="991"/>
      <c r="D5" s="991"/>
      <c r="E5" s="1174"/>
      <c r="F5" s="1176" t="s">
        <v>565</v>
      </c>
      <c r="G5" s="1178" t="s">
        <v>566</v>
      </c>
      <c r="H5" s="1161"/>
      <c r="I5" s="1176" t="s">
        <v>565</v>
      </c>
      <c r="J5" s="1178" t="s">
        <v>566</v>
      </c>
      <c r="K5" s="1162"/>
      <c r="L5" s="991"/>
      <c r="M5" s="991"/>
      <c r="N5" s="991"/>
      <c r="O5" s="991"/>
      <c r="P5" s="991"/>
      <c r="Q5" s="991"/>
      <c r="R5" s="991"/>
      <c r="S5" s="991"/>
      <c r="T5" s="991"/>
      <c r="U5" s="991"/>
    </row>
    <row r="6" spans="3:21" s="536" customFormat="1" ht="15.75" customHeight="1" x14ac:dyDescent="0.25">
      <c r="C6" s="991"/>
      <c r="D6" s="991"/>
      <c r="E6" s="1175"/>
      <c r="F6" s="1177"/>
      <c r="G6" s="689" t="s">
        <v>184</v>
      </c>
      <c r="H6" s="691" t="s">
        <v>176</v>
      </c>
      <c r="I6" s="1177"/>
      <c r="J6" s="689" t="s">
        <v>184</v>
      </c>
      <c r="K6" s="690" t="s">
        <v>176</v>
      </c>
      <c r="L6" s="991"/>
      <c r="M6" s="991"/>
      <c r="N6" s="991"/>
      <c r="O6" s="991"/>
      <c r="P6" s="991"/>
      <c r="Q6" s="991"/>
      <c r="R6" s="991"/>
      <c r="S6" s="991"/>
      <c r="T6" s="991"/>
      <c r="U6" s="991"/>
    </row>
    <row r="7" spans="3:21" x14ac:dyDescent="0.25">
      <c r="C7" s="991"/>
      <c r="D7" s="991"/>
      <c r="E7" s="692">
        <v>2013</v>
      </c>
      <c r="F7" s="693">
        <v>810</v>
      </c>
      <c r="G7" s="694">
        <v>687</v>
      </c>
      <c r="H7" s="695">
        <v>84.8</v>
      </c>
      <c r="I7" s="696">
        <v>1482</v>
      </c>
      <c r="J7" s="697">
        <v>1327</v>
      </c>
      <c r="K7" s="698">
        <v>89.5</v>
      </c>
      <c r="L7" s="991"/>
      <c r="M7" s="991"/>
      <c r="N7" s="991"/>
      <c r="O7" s="991"/>
      <c r="P7" s="991"/>
      <c r="Q7" s="991"/>
      <c r="R7" s="991"/>
      <c r="S7" s="991"/>
      <c r="T7" s="991"/>
      <c r="U7" s="991"/>
    </row>
    <row r="8" spans="3:21" x14ac:dyDescent="0.25">
      <c r="C8" s="991"/>
      <c r="D8" s="991"/>
      <c r="E8" s="692">
        <v>2014</v>
      </c>
      <c r="F8" s="699">
        <v>892</v>
      </c>
      <c r="G8" s="700">
        <v>790</v>
      </c>
      <c r="H8" s="701">
        <v>88.6</v>
      </c>
      <c r="I8" s="702">
        <v>1452</v>
      </c>
      <c r="J8" s="703">
        <v>1270</v>
      </c>
      <c r="K8" s="704">
        <v>87.5</v>
      </c>
      <c r="L8" s="991"/>
      <c r="M8" s="991"/>
      <c r="N8" s="991"/>
      <c r="O8" s="991"/>
      <c r="P8" s="991"/>
      <c r="Q8" s="991"/>
      <c r="R8" s="991"/>
      <c r="S8" s="991"/>
      <c r="T8" s="991"/>
      <c r="U8" s="991"/>
    </row>
    <row r="9" spans="3:21" x14ac:dyDescent="0.25">
      <c r="C9" s="991"/>
      <c r="D9" s="991"/>
      <c r="E9" s="692">
        <v>2015</v>
      </c>
      <c r="F9" s="699">
        <v>888</v>
      </c>
      <c r="G9" s="700">
        <v>746</v>
      </c>
      <c r="H9" s="701">
        <v>84</v>
      </c>
      <c r="I9" s="702">
        <v>1493</v>
      </c>
      <c r="J9" s="703">
        <v>1297</v>
      </c>
      <c r="K9" s="704">
        <v>86.9</v>
      </c>
      <c r="L9" s="991"/>
      <c r="M9" s="991"/>
      <c r="N9" s="991"/>
      <c r="O9" s="991"/>
      <c r="P9" s="991"/>
      <c r="Q9" s="991"/>
      <c r="R9" s="991"/>
      <c r="S9" s="991"/>
      <c r="T9" s="991"/>
      <c r="U9" s="991"/>
    </row>
    <row r="10" spans="3:21" x14ac:dyDescent="0.25">
      <c r="C10" s="991"/>
      <c r="D10" s="991"/>
      <c r="E10" s="692">
        <v>2016</v>
      </c>
      <c r="F10" s="699">
        <v>944</v>
      </c>
      <c r="G10" s="705">
        <v>788</v>
      </c>
      <c r="H10" s="706">
        <v>83.5</v>
      </c>
      <c r="I10" s="702">
        <v>1497</v>
      </c>
      <c r="J10" s="707">
        <v>1289</v>
      </c>
      <c r="K10" s="708">
        <v>86.1</v>
      </c>
      <c r="L10" s="991"/>
      <c r="M10" s="991"/>
      <c r="N10" s="991"/>
      <c r="O10" s="991"/>
      <c r="P10" s="991"/>
      <c r="Q10" s="991"/>
      <c r="R10" s="991"/>
      <c r="S10" s="991"/>
      <c r="T10" s="991"/>
      <c r="U10" s="991"/>
    </row>
    <row r="11" spans="3:21" x14ac:dyDescent="0.25">
      <c r="C11" s="991"/>
      <c r="D11" s="991"/>
      <c r="E11" s="692">
        <v>2017</v>
      </c>
      <c r="F11" s="709">
        <v>1031</v>
      </c>
      <c r="G11" s="705">
        <v>850</v>
      </c>
      <c r="H11" s="706">
        <v>82.5</v>
      </c>
      <c r="I11" s="702">
        <v>1589</v>
      </c>
      <c r="J11" s="707">
        <v>1365</v>
      </c>
      <c r="K11" s="708">
        <v>85.9</v>
      </c>
      <c r="L11" s="991"/>
      <c r="M11" s="991"/>
      <c r="N11" s="991"/>
      <c r="O11" s="991"/>
      <c r="P11" s="991"/>
      <c r="Q11" s="991"/>
      <c r="R11" s="991"/>
      <c r="S11" s="991"/>
      <c r="T11" s="991"/>
      <c r="U11" s="991"/>
    </row>
    <row r="12" spans="3:21" x14ac:dyDescent="0.25">
      <c r="C12" s="991"/>
      <c r="D12" s="991"/>
      <c r="E12" s="692">
        <v>2018</v>
      </c>
      <c r="F12" s="709">
        <v>1064</v>
      </c>
      <c r="G12" s="705">
        <v>892</v>
      </c>
      <c r="H12" s="706">
        <v>83.8</v>
      </c>
      <c r="I12" s="702">
        <v>1707</v>
      </c>
      <c r="J12" s="707">
        <v>1477</v>
      </c>
      <c r="K12" s="708">
        <v>86.6</v>
      </c>
      <c r="L12" s="991"/>
      <c r="M12" s="991"/>
      <c r="N12" s="991"/>
      <c r="O12" s="991"/>
      <c r="P12" s="991"/>
      <c r="Q12" s="991"/>
      <c r="R12" s="991"/>
      <c r="S12" s="991"/>
      <c r="T12" s="991"/>
      <c r="U12" s="991"/>
    </row>
    <row r="13" spans="3:21" x14ac:dyDescent="0.25">
      <c r="C13" s="991"/>
      <c r="D13" s="991"/>
      <c r="E13" s="692">
        <v>2019</v>
      </c>
      <c r="F13" s="709">
        <v>1109</v>
      </c>
      <c r="G13" s="705">
        <v>917</v>
      </c>
      <c r="H13" s="706">
        <v>82.7</v>
      </c>
      <c r="I13" s="702">
        <v>1751</v>
      </c>
      <c r="J13" s="707">
        <v>1514</v>
      </c>
      <c r="K13" s="708">
        <v>86.5</v>
      </c>
      <c r="L13" s="991"/>
      <c r="M13" s="991"/>
      <c r="N13" s="991"/>
      <c r="O13" s="991"/>
      <c r="P13" s="991"/>
      <c r="Q13" s="991"/>
      <c r="R13" s="991"/>
      <c r="S13" s="991"/>
      <c r="T13" s="991"/>
      <c r="U13" s="991"/>
    </row>
    <row r="14" spans="3:21" s="327" customFormat="1" x14ac:dyDescent="0.25">
      <c r="C14" s="991"/>
      <c r="D14" s="991"/>
      <c r="E14" s="692">
        <v>2020</v>
      </c>
      <c r="F14" s="709">
        <v>1057</v>
      </c>
      <c r="G14" s="705"/>
      <c r="H14" s="706"/>
      <c r="I14" s="702">
        <v>1708</v>
      </c>
      <c r="J14" s="707"/>
      <c r="K14" s="708"/>
      <c r="L14" s="991"/>
      <c r="M14" s="991"/>
      <c r="N14" s="991"/>
      <c r="O14" s="991"/>
      <c r="P14" s="991"/>
      <c r="Q14" s="991"/>
      <c r="R14" s="991"/>
      <c r="S14" s="991"/>
      <c r="T14" s="991"/>
      <c r="U14" s="991"/>
    </row>
    <row r="16" spans="3:21" ht="15.75" customHeight="1" x14ac:dyDescent="0.25">
      <c r="C16" s="1107" t="s">
        <v>567</v>
      </c>
      <c r="D16" s="1107"/>
      <c r="E16" s="1107"/>
      <c r="F16" s="1107"/>
      <c r="G16" s="1107"/>
      <c r="H16" s="1107"/>
      <c r="I16" s="1107"/>
      <c r="J16" s="1107"/>
      <c r="K16" s="1107"/>
      <c r="L16" s="1107"/>
      <c r="M16" s="1107"/>
      <c r="N16" s="991"/>
      <c r="O16" s="991"/>
      <c r="P16" s="991"/>
      <c r="Q16" s="991"/>
      <c r="R16" s="991"/>
      <c r="S16" s="991"/>
      <c r="T16" s="991"/>
      <c r="U16" s="991"/>
    </row>
    <row r="17" spans="3:28" ht="15.75" customHeight="1" x14ac:dyDescent="0.25">
      <c r="C17" s="1107"/>
      <c r="D17" s="1107"/>
      <c r="E17" s="1107"/>
      <c r="F17" s="1107"/>
      <c r="G17" s="1107"/>
      <c r="H17" s="1107"/>
      <c r="I17" s="1107"/>
      <c r="J17" s="1107"/>
      <c r="K17" s="1107"/>
      <c r="L17" s="1107"/>
      <c r="M17" s="1107"/>
      <c r="N17" s="991"/>
      <c r="O17" s="991"/>
      <c r="P17" s="991"/>
      <c r="Q17" s="991"/>
      <c r="R17" s="991"/>
      <c r="S17" s="991"/>
      <c r="T17" s="991"/>
      <c r="U17" s="991"/>
      <c r="V17" s="991"/>
      <c r="W17" s="991"/>
      <c r="X17" s="991"/>
      <c r="Y17" s="991"/>
      <c r="Z17" s="991"/>
      <c r="AA17" s="991"/>
      <c r="AB17" s="991"/>
    </row>
    <row r="18" spans="3:28" x14ac:dyDescent="0.25">
      <c r="C18" s="991"/>
      <c r="D18" s="991"/>
      <c r="E18" s="60"/>
      <c r="F18" s="60"/>
      <c r="G18" s="60"/>
      <c r="H18" s="60"/>
      <c r="I18" s="60"/>
      <c r="J18" s="60"/>
      <c r="K18" s="60"/>
      <c r="L18" s="60"/>
      <c r="M18" s="60"/>
      <c r="N18" s="991"/>
      <c r="O18" s="991"/>
      <c r="P18" s="991"/>
      <c r="Q18" s="991"/>
      <c r="R18" s="991"/>
      <c r="S18" s="991"/>
      <c r="T18" s="991"/>
      <c r="U18" s="991"/>
      <c r="V18" s="991"/>
      <c r="W18" s="991"/>
      <c r="X18" s="991"/>
      <c r="Y18" s="991"/>
      <c r="Z18" s="991"/>
      <c r="AA18" s="991"/>
      <c r="AB18" s="991"/>
    </row>
    <row r="19" spans="3:28" ht="15.75" customHeight="1" x14ac:dyDescent="0.25">
      <c r="C19" s="991"/>
      <c r="D19" s="538"/>
      <c r="E19" s="1163" t="s">
        <v>539</v>
      </c>
      <c r="F19" s="1166" t="s">
        <v>150</v>
      </c>
      <c r="G19" s="1167"/>
      <c r="H19" s="1168"/>
      <c r="I19" s="1166" t="s">
        <v>151</v>
      </c>
      <c r="J19" s="1167"/>
      <c r="K19" s="1169"/>
      <c r="L19" s="991"/>
      <c r="M19" s="60"/>
      <c r="N19" s="991"/>
      <c r="O19" s="991"/>
      <c r="P19" s="991"/>
      <c r="Q19" s="991"/>
      <c r="R19" s="991"/>
      <c r="S19" s="991"/>
      <c r="T19" s="991"/>
      <c r="U19" s="991"/>
      <c r="V19" s="991"/>
      <c r="W19" s="991"/>
      <c r="X19" s="991"/>
      <c r="Y19" s="991"/>
      <c r="Z19" s="991"/>
      <c r="AA19" s="991"/>
      <c r="AB19" s="991"/>
    </row>
    <row r="20" spans="3:28" ht="15.75" customHeight="1" x14ac:dyDescent="0.25">
      <c r="C20" s="991"/>
      <c r="D20" s="538"/>
      <c r="E20" s="1164"/>
      <c r="F20" s="1170" t="s">
        <v>540</v>
      </c>
      <c r="G20" s="1172" t="s">
        <v>568</v>
      </c>
      <c r="H20" s="1168"/>
      <c r="I20" s="1170" t="s">
        <v>540</v>
      </c>
      <c r="J20" s="1172" t="s">
        <v>568</v>
      </c>
      <c r="K20" s="1169"/>
      <c r="L20" s="991"/>
      <c r="M20" s="60"/>
      <c r="N20" s="991"/>
      <c r="O20" s="991"/>
      <c r="P20" s="991"/>
      <c r="Q20" s="991"/>
      <c r="R20" s="991"/>
      <c r="S20" s="991"/>
      <c r="T20" s="991"/>
      <c r="U20" s="991"/>
      <c r="V20" s="991"/>
      <c r="W20" s="991"/>
      <c r="X20" s="991"/>
      <c r="Y20" s="991"/>
      <c r="Z20" s="991"/>
      <c r="AA20" s="991"/>
      <c r="AB20" s="991"/>
    </row>
    <row r="21" spans="3:28" x14ac:dyDescent="0.25">
      <c r="C21" s="991"/>
      <c r="D21" s="538"/>
      <c r="E21" s="1165"/>
      <c r="F21" s="1171"/>
      <c r="G21" s="1042" t="s">
        <v>184</v>
      </c>
      <c r="H21" s="680" t="s">
        <v>176</v>
      </c>
      <c r="I21" s="1171"/>
      <c r="J21" s="1042" t="s">
        <v>184</v>
      </c>
      <c r="K21" s="681" t="s">
        <v>176</v>
      </c>
      <c r="L21" s="991"/>
      <c r="M21" s="60"/>
      <c r="N21" s="991"/>
      <c r="O21" s="991"/>
      <c r="P21" s="991"/>
      <c r="Q21" s="991"/>
      <c r="R21" s="991"/>
      <c r="S21" s="991"/>
      <c r="T21" s="991"/>
      <c r="U21" s="991"/>
      <c r="V21" s="991"/>
      <c r="W21" s="991"/>
      <c r="X21" s="991"/>
      <c r="Y21" s="991"/>
      <c r="Z21" s="991"/>
      <c r="AA21" s="991"/>
      <c r="AB21" s="991"/>
    </row>
    <row r="22" spans="3:28" x14ac:dyDescent="0.25">
      <c r="C22" s="991"/>
      <c r="D22" s="538"/>
      <c r="E22" s="682">
        <v>2011</v>
      </c>
      <c r="F22" s="683">
        <v>904</v>
      </c>
      <c r="G22" s="684">
        <v>338</v>
      </c>
      <c r="H22" s="685">
        <v>37.4</v>
      </c>
      <c r="I22" s="686">
        <v>1379</v>
      </c>
      <c r="J22" s="684">
        <v>772</v>
      </c>
      <c r="K22" s="688">
        <v>56</v>
      </c>
      <c r="L22" s="991"/>
      <c r="M22" s="60"/>
      <c r="N22" s="991"/>
      <c r="O22" s="991"/>
      <c r="P22" s="991"/>
      <c r="Q22" s="991"/>
      <c r="R22" s="991"/>
      <c r="S22" s="991"/>
      <c r="T22" s="991"/>
      <c r="U22" s="991"/>
      <c r="V22" s="991"/>
      <c r="W22" s="991"/>
      <c r="X22" s="991"/>
      <c r="Y22" s="991"/>
      <c r="Z22" s="991"/>
      <c r="AA22" s="991"/>
      <c r="AB22" s="991"/>
    </row>
    <row r="23" spans="3:28" x14ac:dyDescent="0.25">
      <c r="C23" s="991"/>
      <c r="D23" s="538"/>
      <c r="E23" s="682">
        <v>2012</v>
      </c>
      <c r="F23" s="683">
        <v>869</v>
      </c>
      <c r="G23" s="684">
        <v>358</v>
      </c>
      <c r="H23" s="685">
        <v>41.2</v>
      </c>
      <c r="I23" s="686">
        <v>1457</v>
      </c>
      <c r="J23" s="684">
        <v>820</v>
      </c>
      <c r="K23" s="688">
        <v>56.3</v>
      </c>
      <c r="L23" s="991"/>
      <c r="M23" s="60"/>
      <c r="N23" s="991"/>
      <c r="O23" s="991"/>
      <c r="P23" s="991"/>
      <c r="Q23" s="991"/>
      <c r="R23" s="991"/>
      <c r="S23" s="991"/>
      <c r="T23" s="991"/>
      <c r="U23" s="991"/>
      <c r="V23" s="991"/>
      <c r="W23" s="991"/>
      <c r="X23" s="991"/>
      <c r="Y23" s="991"/>
      <c r="Z23" s="991"/>
      <c r="AA23" s="991"/>
      <c r="AB23" s="991"/>
    </row>
    <row r="24" spans="3:28" x14ac:dyDescent="0.25">
      <c r="C24" s="991"/>
      <c r="D24" s="538"/>
      <c r="E24" s="682">
        <v>2013</v>
      </c>
      <c r="F24" s="683">
        <v>810</v>
      </c>
      <c r="G24" s="684">
        <v>332</v>
      </c>
      <c r="H24" s="685">
        <v>41.1</v>
      </c>
      <c r="I24" s="686">
        <v>1482</v>
      </c>
      <c r="J24" s="684">
        <v>905</v>
      </c>
      <c r="K24" s="688">
        <v>61.1</v>
      </c>
      <c r="L24" s="991"/>
      <c r="M24" s="60"/>
      <c r="N24" s="991"/>
      <c r="O24" s="991"/>
      <c r="P24" s="991"/>
      <c r="Q24" s="991"/>
      <c r="R24" s="991"/>
      <c r="S24" s="991"/>
      <c r="T24" s="991"/>
      <c r="U24" s="991"/>
      <c r="V24" s="991"/>
      <c r="W24" s="991"/>
      <c r="X24" s="991"/>
      <c r="Y24" s="991"/>
      <c r="Z24" s="991"/>
      <c r="AA24" s="991"/>
      <c r="AB24" s="991"/>
    </row>
    <row r="25" spans="3:28" x14ac:dyDescent="0.25">
      <c r="C25" s="991"/>
      <c r="D25" s="538"/>
      <c r="E25" s="682">
        <v>2014</v>
      </c>
      <c r="F25" s="683">
        <v>892</v>
      </c>
      <c r="G25" s="684">
        <v>405</v>
      </c>
      <c r="H25" s="685">
        <v>45.5</v>
      </c>
      <c r="I25" s="686">
        <v>1452</v>
      </c>
      <c r="J25" s="684">
        <v>884</v>
      </c>
      <c r="K25" s="688">
        <v>60.9</v>
      </c>
      <c r="L25" s="991"/>
      <c r="M25" s="60"/>
      <c r="N25" s="991"/>
      <c r="O25" s="991"/>
      <c r="P25" s="991"/>
      <c r="Q25" s="991"/>
      <c r="R25" s="991"/>
      <c r="S25" s="991"/>
      <c r="T25" s="991"/>
      <c r="U25" s="991"/>
      <c r="V25" s="991"/>
      <c r="W25" s="991"/>
      <c r="X25" s="991"/>
      <c r="Y25" s="991"/>
      <c r="Z25" s="991"/>
      <c r="AA25" s="991"/>
      <c r="AB25" s="991"/>
    </row>
    <row r="26" spans="3:28" x14ac:dyDescent="0.25">
      <c r="C26" s="991"/>
      <c r="D26" s="538"/>
      <c r="E26" s="682">
        <v>2015</v>
      </c>
      <c r="F26" s="683">
        <v>888</v>
      </c>
      <c r="G26" s="684">
        <v>379</v>
      </c>
      <c r="H26" s="685">
        <v>42.7</v>
      </c>
      <c r="I26" s="686">
        <v>1493</v>
      </c>
      <c r="J26" s="684">
        <v>870</v>
      </c>
      <c r="K26" s="688">
        <v>58.4</v>
      </c>
      <c r="L26" s="991"/>
      <c r="M26" s="60"/>
      <c r="N26" s="991"/>
      <c r="O26" s="991"/>
      <c r="P26" s="991"/>
      <c r="Q26" s="991"/>
      <c r="R26" s="991"/>
      <c r="S26" s="991"/>
      <c r="T26" s="991"/>
      <c r="U26" s="991"/>
      <c r="V26" s="991"/>
      <c r="W26" s="991"/>
      <c r="X26" s="991"/>
      <c r="Y26" s="991"/>
      <c r="Z26" s="991"/>
      <c r="AA26" s="991"/>
      <c r="AB26" s="991"/>
    </row>
    <row r="27" spans="3:28" x14ac:dyDescent="0.25">
      <c r="C27" s="991"/>
      <c r="D27" s="538"/>
      <c r="E27" s="682">
        <v>2016</v>
      </c>
      <c r="F27" s="683">
        <v>944</v>
      </c>
      <c r="G27" s="684">
        <v>366</v>
      </c>
      <c r="H27" s="685">
        <v>38.799999999999997</v>
      </c>
      <c r="I27" s="686">
        <v>1497</v>
      </c>
      <c r="J27" s="684">
        <v>873</v>
      </c>
      <c r="K27" s="688">
        <v>58.3</v>
      </c>
      <c r="L27" s="991"/>
      <c r="M27" s="60"/>
      <c r="N27" s="991"/>
      <c r="O27" s="991"/>
      <c r="P27" s="991"/>
      <c r="Q27" s="991"/>
      <c r="R27" s="991"/>
      <c r="S27" s="991"/>
      <c r="T27" s="991"/>
      <c r="U27" s="991"/>
      <c r="V27" s="991"/>
      <c r="W27" s="991"/>
      <c r="X27" s="991"/>
      <c r="Y27" s="991"/>
      <c r="Z27" s="991"/>
      <c r="AA27" s="991"/>
      <c r="AB27" s="991"/>
    </row>
    <row r="28" spans="3:28" x14ac:dyDescent="0.25">
      <c r="C28" s="991"/>
      <c r="D28" s="110"/>
      <c r="E28" s="111"/>
      <c r="F28" s="142"/>
      <c r="G28" s="111"/>
      <c r="H28" s="111"/>
      <c r="I28" s="142"/>
      <c r="J28" s="991"/>
      <c r="K28" s="991"/>
      <c r="L28" s="991"/>
      <c r="M28" s="991"/>
      <c r="N28" s="991"/>
      <c r="O28" s="991"/>
      <c r="P28" s="991"/>
      <c r="Q28" s="991"/>
      <c r="R28" s="991"/>
      <c r="S28" s="991"/>
      <c r="T28" s="991"/>
      <c r="U28" s="991"/>
      <c r="V28" s="991"/>
      <c r="W28" s="991"/>
      <c r="X28" s="991"/>
      <c r="Y28" s="991"/>
      <c r="Z28" s="991"/>
      <c r="AA28" s="991"/>
      <c r="AB28" s="991"/>
    </row>
    <row r="29" spans="3:28" ht="15.75" customHeight="1" x14ac:dyDescent="0.25">
      <c r="C29" s="1107" t="s">
        <v>569</v>
      </c>
      <c r="D29" s="1107"/>
      <c r="E29" s="1107"/>
      <c r="F29" s="1107"/>
      <c r="G29" s="1107"/>
      <c r="H29" s="1107"/>
      <c r="I29" s="1107"/>
      <c r="J29" s="1107"/>
      <c r="K29" s="1107"/>
      <c r="L29" s="1107"/>
      <c r="M29" s="1107"/>
      <c r="N29" s="991"/>
      <c r="O29" s="991"/>
      <c r="P29" s="991"/>
      <c r="Q29" s="991"/>
      <c r="R29" s="991"/>
      <c r="S29" s="991"/>
      <c r="T29" s="991"/>
      <c r="U29" s="991"/>
      <c r="V29" s="991"/>
      <c r="W29" s="991"/>
      <c r="X29" s="991"/>
      <c r="Y29" s="991"/>
      <c r="Z29" s="991"/>
      <c r="AA29" s="991"/>
      <c r="AB29" s="991"/>
    </row>
    <row r="30" spans="3:28" ht="15.75" customHeight="1" x14ac:dyDescent="0.25">
      <c r="C30" s="1107"/>
      <c r="D30" s="1107"/>
      <c r="E30" s="1107"/>
      <c r="F30" s="1107"/>
      <c r="G30" s="1107"/>
      <c r="H30" s="1107"/>
      <c r="I30" s="1107"/>
      <c r="J30" s="1107"/>
      <c r="K30" s="1107"/>
      <c r="L30" s="1107"/>
      <c r="M30" s="1107"/>
      <c r="N30" s="991"/>
      <c r="O30" s="991"/>
      <c r="P30" s="991"/>
      <c r="Q30" s="991"/>
      <c r="R30" s="991"/>
      <c r="S30" s="991"/>
      <c r="T30" s="991"/>
      <c r="U30" s="991"/>
      <c r="V30" s="991"/>
      <c r="W30" s="991"/>
      <c r="X30" s="991"/>
      <c r="Y30" s="991"/>
      <c r="Z30" s="991"/>
      <c r="AA30" s="991"/>
      <c r="AB30" s="991"/>
    </row>
    <row r="31" spans="3:28" x14ac:dyDescent="0.25">
      <c r="C31" s="991"/>
      <c r="D31" s="60"/>
      <c r="E31" s="60"/>
      <c r="F31" s="60"/>
      <c r="G31" s="60"/>
      <c r="H31" s="60"/>
      <c r="I31" s="60"/>
      <c r="J31" s="60"/>
      <c r="K31" s="991"/>
      <c r="L31" s="991"/>
      <c r="M31" s="991"/>
      <c r="N31" s="991"/>
      <c r="O31" s="991"/>
      <c r="P31" s="991"/>
      <c r="Q31" s="991"/>
      <c r="R31" s="991"/>
      <c r="S31" s="991"/>
      <c r="T31" s="991"/>
      <c r="U31" s="991"/>
      <c r="V31" s="991"/>
      <c r="W31" s="991"/>
      <c r="X31" s="991"/>
      <c r="Y31" s="991"/>
      <c r="Z31" s="991"/>
      <c r="AA31" s="991"/>
      <c r="AB31" s="991"/>
    </row>
    <row r="32" spans="3:28" x14ac:dyDescent="0.25">
      <c r="C32" s="991"/>
      <c r="D32" s="538"/>
      <c r="E32" s="1179" t="s">
        <v>539</v>
      </c>
      <c r="F32" s="1169" t="s">
        <v>150</v>
      </c>
      <c r="G32" s="1180"/>
      <c r="H32" s="1172"/>
      <c r="I32" s="1181" t="s">
        <v>151</v>
      </c>
      <c r="J32" s="1180"/>
      <c r="K32" s="1180"/>
      <c r="L32" s="991"/>
      <c r="M32" s="991"/>
      <c r="N32" s="991"/>
      <c r="O32" s="991"/>
      <c r="P32" s="991"/>
      <c r="Q32" s="991"/>
      <c r="R32" s="991"/>
      <c r="S32" s="991"/>
      <c r="T32" s="991"/>
      <c r="U32" s="991"/>
      <c r="V32" s="991"/>
      <c r="W32" s="991"/>
      <c r="X32" s="991"/>
      <c r="Y32" s="991"/>
      <c r="Z32" s="991"/>
      <c r="AA32" s="991"/>
      <c r="AB32" s="991"/>
    </row>
    <row r="33" spans="3:13" x14ac:dyDescent="0.25">
      <c r="C33" s="991"/>
      <c r="D33" s="538"/>
      <c r="E33" s="1179"/>
      <c r="F33" s="1169" t="s">
        <v>540</v>
      </c>
      <c r="G33" s="1180" t="s">
        <v>570</v>
      </c>
      <c r="H33" s="1172"/>
      <c r="I33" s="1181" t="s">
        <v>540</v>
      </c>
      <c r="J33" s="1180" t="s">
        <v>570</v>
      </c>
      <c r="K33" s="1180"/>
      <c r="L33" s="991"/>
      <c r="M33" s="991"/>
    </row>
    <row r="34" spans="3:13" x14ac:dyDescent="0.25">
      <c r="C34" s="991"/>
      <c r="D34" s="538"/>
      <c r="E34" s="1179"/>
      <c r="F34" s="1169"/>
      <c r="G34" s="1042" t="s">
        <v>184</v>
      </c>
      <c r="H34" s="680" t="s">
        <v>176</v>
      </c>
      <c r="I34" s="1181"/>
      <c r="J34" s="1042" t="s">
        <v>184</v>
      </c>
      <c r="K34" s="681" t="s">
        <v>176</v>
      </c>
      <c r="L34" s="991"/>
      <c r="M34" s="991"/>
    </row>
    <row r="35" spans="3:13" x14ac:dyDescent="0.25">
      <c r="C35" s="991"/>
      <c r="D35" s="538"/>
      <c r="E35" s="682">
        <v>2009</v>
      </c>
      <c r="F35" s="683">
        <v>888</v>
      </c>
      <c r="G35" s="684">
        <v>581</v>
      </c>
      <c r="H35" s="685">
        <v>65.400000000000006</v>
      </c>
      <c r="I35" s="686">
        <v>1353</v>
      </c>
      <c r="J35" s="687">
        <v>1007</v>
      </c>
      <c r="K35" s="688">
        <v>74.400000000000006</v>
      </c>
      <c r="L35" s="991"/>
      <c r="M35" s="311"/>
    </row>
    <row r="36" spans="3:13" x14ac:dyDescent="0.25">
      <c r="C36" s="991"/>
      <c r="D36" s="538"/>
      <c r="E36" s="682">
        <v>2010</v>
      </c>
      <c r="F36" s="683">
        <v>767</v>
      </c>
      <c r="G36" s="684">
        <v>475</v>
      </c>
      <c r="H36" s="685">
        <v>62.1</v>
      </c>
      <c r="I36" s="686">
        <v>1295</v>
      </c>
      <c r="J36" s="687">
        <v>969</v>
      </c>
      <c r="K36" s="688">
        <v>74.8</v>
      </c>
      <c r="L36" s="991"/>
      <c r="M36" s="311"/>
    </row>
    <row r="37" spans="3:13" x14ac:dyDescent="0.25">
      <c r="C37" s="991"/>
      <c r="D37" s="538"/>
      <c r="E37" s="682">
        <v>2011</v>
      </c>
      <c r="F37" s="683">
        <v>904</v>
      </c>
      <c r="G37" s="684">
        <v>604</v>
      </c>
      <c r="H37" s="685">
        <v>66.900000000000006</v>
      </c>
      <c r="I37" s="686">
        <v>1379</v>
      </c>
      <c r="J37" s="687">
        <v>1053</v>
      </c>
      <c r="K37" s="688">
        <v>76.400000000000006</v>
      </c>
      <c r="L37" s="991"/>
      <c r="M37" s="311"/>
    </row>
    <row r="38" spans="3:13" x14ac:dyDescent="0.25">
      <c r="C38" s="991"/>
      <c r="D38" s="538"/>
      <c r="E38" s="682">
        <v>2012</v>
      </c>
      <c r="F38" s="683">
        <v>869</v>
      </c>
      <c r="G38" s="684">
        <v>614</v>
      </c>
      <c r="H38" s="685">
        <v>70.7</v>
      </c>
      <c r="I38" s="686">
        <v>1457</v>
      </c>
      <c r="J38" s="687">
        <v>1123</v>
      </c>
      <c r="K38" s="688">
        <v>77.099999999999994</v>
      </c>
      <c r="L38" s="991"/>
      <c r="M38" s="60"/>
    </row>
    <row r="39" spans="3:13" x14ac:dyDescent="0.25">
      <c r="C39" s="991"/>
      <c r="D39" s="538"/>
      <c r="E39" s="682">
        <v>2013</v>
      </c>
      <c r="F39" s="683">
        <v>810</v>
      </c>
      <c r="G39" s="684">
        <v>545</v>
      </c>
      <c r="H39" s="685">
        <v>67.599999999999994</v>
      </c>
      <c r="I39" s="686">
        <v>1482</v>
      </c>
      <c r="J39" s="687">
        <v>1210</v>
      </c>
      <c r="K39" s="688">
        <v>81.599999999999994</v>
      </c>
      <c r="L39" s="991"/>
      <c r="M39" s="60"/>
    </row>
    <row r="40" spans="3:13" x14ac:dyDescent="0.25">
      <c r="C40" s="991"/>
      <c r="D40" s="538"/>
      <c r="E40" s="682">
        <v>2014</v>
      </c>
      <c r="F40" s="683">
        <v>892</v>
      </c>
      <c r="G40" s="684">
        <v>633</v>
      </c>
      <c r="H40" s="685">
        <v>71</v>
      </c>
      <c r="I40" s="686">
        <v>1452</v>
      </c>
      <c r="J40" s="687">
        <v>1132</v>
      </c>
      <c r="K40" s="688">
        <v>78</v>
      </c>
      <c r="L40" s="991"/>
      <c r="M40" s="60"/>
    </row>
    <row r="41" spans="3:13" x14ac:dyDescent="0.25">
      <c r="C41" s="991"/>
      <c r="D41" s="991"/>
      <c r="E41" s="991"/>
      <c r="F41" s="991"/>
      <c r="G41" s="991"/>
      <c r="H41" s="991"/>
      <c r="I41" s="991"/>
      <c r="J41" s="991"/>
      <c r="K41" s="991"/>
      <c r="L41" s="991"/>
      <c r="M41" s="991"/>
    </row>
    <row r="42" spans="3:13" x14ac:dyDescent="0.25">
      <c r="C42" s="540" t="s">
        <v>571</v>
      </c>
      <c r="D42" s="540"/>
      <c r="E42" s="540"/>
      <c r="F42" s="540"/>
      <c r="G42" s="540"/>
      <c r="H42" s="540"/>
      <c r="I42" s="540"/>
      <c r="J42" s="540"/>
      <c r="K42" s="540"/>
      <c r="L42" s="540"/>
      <c r="M42" s="991"/>
    </row>
  </sheetData>
  <mergeCells count="24">
    <mergeCell ref="C29:M30"/>
    <mergeCell ref="E32:E34"/>
    <mergeCell ref="F32:H32"/>
    <mergeCell ref="I32:K32"/>
    <mergeCell ref="F33:F34"/>
    <mergeCell ref="G33:H33"/>
    <mergeCell ref="I33:I34"/>
    <mergeCell ref="J33:K33"/>
    <mergeCell ref="C1:M2"/>
    <mergeCell ref="C16:M17"/>
    <mergeCell ref="F4:H4"/>
    <mergeCell ref="I4:K4"/>
    <mergeCell ref="E19:E21"/>
    <mergeCell ref="F19:H19"/>
    <mergeCell ref="I19:K19"/>
    <mergeCell ref="F20:F21"/>
    <mergeCell ref="G20:H20"/>
    <mergeCell ref="I20:I21"/>
    <mergeCell ref="J20:K20"/>
    <mergeCell ref="E4:E6"/>
    <mergeCell ref="F5:F6"/>
    <mergeCell ref="G5:H5"/>
    <mergeCell ref="I5:I6"/>
    <mergeCell ref="J5:K5"/>
  </mergeCells>
  <printOptions horizontalCentered="1" verticalCentered="1"/>
  <pageMargins left="0.5" right="0.7" top="0.5" bottom="0.75" header="0.3" footer="0.3"/>
  <pageSetup scale="82" fitToHeight="0" orientation="landscape" r:id="rId1"/>
  <headerFooter differentFirst="1">
    <firstFooter xml:space="preserve">&amp;C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Normal="100" workbookViewId="0">
      <selection activeCell="M26" sqref="M26"/>
    </sheetView>
  </sheetViews>
  <sheetFormatPr defaultRowHeight="15" x14ac:dyDescent="0.25"/>
  <cols>
    <col min="1" max="16384" width="9.140625" style="868"/>
  </cols>
  <sheetData>
    <row r="1" spans="1:13" ht="15" customHeight="1" x14ac:dyDescent="0.25">
      <c r="A1" s="1069" t="s">
        <v>58</v>
      </c>
      <c r="B1" s="1069"/>
      <c r="C1" s="1069"/>
      <c r="D1" s="1069"/>
      <c r="E1" s="1069"/>
      <c r="F1" s="1069"/>
      <c r="G1" s="1069"/>
      <c r="H1" s="1069"/>
      <c r="I1" s="1069"/>
      <c r="J1" s="1069"/>
      <c r="K1" s="1069"/>
      <c r="L1" s="1069"/>
      <c r="M1" s="1069"/>
    </row>
    <row r="2" spans="1:13" ht="15" customHeight="1" x14ac:dyDescent="0.25">
      <c r="A2" s="1069"/>
      <c r="B2" s="1069"/>
      <c r="C2" s="1069"/>
      <c r="D2" s="1069"/>
      <c r="E2" s="1069"/>
      <c r="F2" s="1069"/>
      <c r="G2" s="1069"/>
      <c r="H2" s="1069"/>
      <c r="I2" s="1069"/>
      <c r="J2" s="1069"/>
      <c r="K2" s="1069"/>
      <c r="L2" s="1069"/>
      <c r="M2" s="1069"/>
    </row>
    <row r="3" spans="1:13" ht="23.25" x14ac:dyDescent="0.35">
      <c r="A3" s="35"/>
      <c r="B3" s="35"/>
      <c r="C3" s="35"/>
      <c r="D3" s="35"/>
      <c r="E3" s="35"/>
      <c r="F3" s="35"/>
      <c r="G3" s="35"/>
      <c r="H3" s="35"/>
      <c r="I3" s="35"/>
      <c r="J3" s="35"/>
      <c r="K3" s="35"/>
      <c r="L3" s="35"/>
      <c r="M3" s="35"/>
    </row>
    <row r="4" spans="1:13" ht="23.25" customHeight="1" x14ac:dyDescent="0.25">
      <c r="A4" s="1063" t="s">
        <v>59</v>
      </c>
      <c r="B4" s="1063"/>
      <c r="C4" s="1063"/>
      <c r="D4" s="1063"/>
      <c r="E4" s="1063"/>
      <c r="F4" s="1063"/>
      <c r="G4" s="1063"/>
      <c r="H4" s="1063"/>
      <c r="I4" s="1063"/>
      <c r="J4" s="1063"/>
      <c r="K4" s="1063"/>
      <c r="L4" s="1063"/>
      <c r="M4" s="1063"/>
    </row>
    <row r="5" spans="1:13" ht="20.100000000000001" customHeight="1" x14ac:dyDescent="0.25">
      <c r="A5" s="1019"/>
      <c r="B5" s="1066" t="s">
        <v>60</v>
      </c>
      <c r="C5" s="1066"/>
      <c r="D5" s="1066"/>
      <c r="E5" s="1066"/>
      <c r="F5" s="1066"/>
      <c r="G5" s="1066"/>
      <c r="H5" s="1066"/>
      <c r="I5" s="1066"/>
      <c r="J5" s="1066"/>
      <c r="K5" s="1066"/>
      <c r="L5" s="1066"/>
      <c r="M5" s="398" t="s">
        <v>61</v>
      </c>
    </row>
    <row r="6" spans="1:13" ht="19.5" customHeight="1" x14ac:dyDescent="0.25">
      <c r="A6" s="1018"/>
      <c r="B6" s="1067" t="s">
        <v>62</v>
      </c>
      <c r="C6" s="1067"/>
      <c r="D6" s="1067"/>
      <c r="E6" s="1067"/>
      <c r="F6" s="1067"/>
      <c r="G6" s="1067"/>
      <c r="H6" s="1067"/>
      <c r="I6" s="1067"/>
      <c r="J6" s="1067"/>
      <c r="K6" s="1067"/>
      <c r="L6" s="1067"/>
      <c r="M6" s="397" t="s">
        <v>63</v>
      </c>
    </row>
    <row r="7" spans="1:13" ht="20.100000000000001" customHeight="1" x14ac:dyDescent="0.25">
      <c r="A7" s="1023"/>
      <c r="B7" s="1066" t="s">
        <v>64</v>
      </c>
      <c r="C7" s="1066"/>
      <c r="D7" s="1066"/>
      <c r="E7" s="1066"/>
      <c r="F7" s="1066"/>
      <c r="G7" s="1066"/>
      <c r="H7" s="1066"/>
      <c r="I7" s="1066"/>
      <c r="J7" s="1066"/>
      <c r="K7" s="1066"/>
      <c r="L7" s="1066"/>
      <c r="M7" s="400">
        <v>35</v>
      </c>
    </row>
    <row r="8" spans="1:13" ht="20.100000000000001" customHeight="1" x14ac:dyDescent="0.25">
      <c r="A8" s="1071" t="s">
        <v>65</v>
      </c>
      <c r="B8" s="1071"/>
      <c r="C8" s="1071"/>
      <c r="D8" s="1071"/>
      <c r="E8" s="1071"/>
      <c r="F8" s="1071"/>
      <c r="G8" s="1071"/>
      <c r="H8" s="1071"/>
      <c r="I8" s="1071"/>
      <c r="J8" s="1071"/>
      <c r="K8" s="1071"/>
      <c r="L8" s="1071"/>
      <c r="M8" s="1071"/>
    </row>
    <row r="9" spans="1:13" ht="20.100000000000001" customHeight="1" x14ac:dyDescent="0.25">
      <c r="A9" s="1023"/>
      <c r="B9" s="1066" t="s">
        <v>66</v>
      </c>
      <c r="C9" s="1066"/>
      <c r="D9" s="1066"/>
      <c r="E9" s="1066"/>
      <c r="F9" s="1066"/>
      <c r="G9" s="1066"/>
      <c r="H9" s="1066"/>
      <c r="I9" s="1066"/>
      <c r="J9" s="1066"/>
      <c r="K9" s="1066"/>
      <c r="L9" s="1066"/>
      <c r="M9" s="396" t="s">
        <v>67</v>
      </c>
    </row>
    <row r="10" spans="1:13" ht="20.100000000000001" customHeight="1" x14ac:dyDescent="0.25">
      <c r="A10" s="1024"/>
      <c r="B10" s="1067" t="s">
        <v>68</v>
      </c>
      <c r="C10" s="1067"/>
      <c r="D10" s="1067"/>
      <c r="E10" s="1067"/>
      <c r="F10" s="1067"/>
      <c r="G10" s="1067"/>
      <c r="H10" s="1067"/>
      <c r="I10" s="1067"/>
      <c r="J10" s="1067"/>
      <c r="K10" s="1067"/>
      <c r="L10" s="1067"/>
      <c r="M10" s="394" t="s">
        <v>69</v>
      </c>
    </row>
    <row r="11" spans="1:13" ht="20.100000000000001" customHeight="1" x14ac:dyDescent="0.25">
      <c r="A11" s="1068" t="s">
        <v>70</v>
      </c>
      <c r="B11" s="1068"/>
      <c r="C11" s="1068"/>
      <c r="D11" s="1068"/>
      <c r="E11" s="1068"/>
      <c r="F11" s="1068"/>
      <c r="G11" s="1068"/>
      <c r="H11" s="1068"/>
      <c r="I11" s="1068"/>
      <c r="J11" s="1068"/>
      <c r="K11" s="1068"/>
      <c r="L11" s="1068"/>
      <c r="M11" s="1068"/>
    </row>
    <row r="12" spans="1:13" ht="20.100000000000001" customHeight="1" x14ac:dyDescent="0.25">
      <c r="A12" s="106"/>
      <c r="B12" s="1070" t="s">
        <v>71</v>
      </c>
      <c r="C12" s="1070"/>
      <c r="D12" s="1070"/>
      <c r="E12" s="1070"/>
      <c r="F12" s="1070"/>
      <c r="G12" s="1070"/>
      <c r="H12" s="1070"/>
      <c r="I12" s="1070"/>
      <c r="J12" s="1070"/>
      <c r="K12" s="1070"/>
      <c r="L12" s="1070"/>
      <c r="M12" s="394" t="s">
        <v>72</v>
      </c>
    </row>
    <row r="13" spans="1:13" ht="20.100000000000001" customHeight="1" x14ac:dyDescent="0.25">
      <c r="A13" s="28"/>
      <c r="B13" s="1066" t="s">
        <v>73</v>
      </c>
      <c r="C13" s="1066"/>
      <c r="D13" s="1066"/>
      <c r="E13" s="1066"/>
      <c r="F13" s="1066"/>
      <c r="G13" s="1066"/>
      <c r="H13" s="1066"/>
      <c r="I13" s="1066"/>
      <c r="J13" s="1066"/>
      <c r="K13" s="1066"/>
      <c r="L13" s="1066"/>
      <c r="M13" s="396" t="s">
        <v>74</v>
      </c>
    </row>
    <row r="14" spans="1:13" s="28" customFormat="1" ht="20.100000000000001" customHeight="1" x14ac:dyDescent="0.25">
      <c r="A14" s="106"/>
      <c r="B14" s="1025" t="s">
        <v>75</v>
      </c>
      <c r="C14" s="1025"/>
      <c r="D14" s="1025"/>
      <c r="E14" s="1025"/>
      <c r="F14" s="1025"/>
      <c r="G14" s="1025"/>
      <c r="H14" s="1025"/>
      <c r="I14" s="1025"/>
      <c r="J14" s="1025"/>
      <c r="K14" s="1025"/>
      <c r="L14" s="1025"/>
      <c r="M14" s="394" t="s">
        <v>76</v>
      </c>
    </row>
    <row r="15" spans="1:13" ht="20.100000000000001" customHeight="1" x14ac:dyDescent="0.25">
      <c r="A15" s="1068" t="s">
        <v>77</v>
      </c>
      <c r="B15" s="1068"/>
      <c r="C15" s="1068"/>
      <c r="D15" s="1068"/>
      <c r="E15" s="1068"/>
      <c r="F15" s="1068"/>
      <c r="G15" s="1068"/>
      <c r="H15" s="1068"/>
      <c r="I15" s="1068"/>
      <c r="J15" s="1068"/>
      <c r="K15" s="1068"/>
      <c r="L15" s="1068"/>
      <c r="M15" s="1068"/>
    </row>
    <row r="16" spans="1:13" ht="20.100000000000001" customHeight="1" x14ac:dyDescent="0.25">
      <c r="A16" s="106"/>
      <c r="B16" s="1070" t="s">
        <v>78</v>
      </c>
      <c r="C16" s="1070"/>
      <c r="D16" s="1070"/>
      <c r="E16" s="1070"/>
      <c r="F16" s="1070"/>
      <c r="G16" s="1070"/>
      <c r="H16" s="1070"/>
      <c r="I16" s="1070"/>
      <c r="J16" s="1070"/>
      <c r="K16" s="1070"/>
      <c r="L16" s="1070"/>
      <c r="M16" s="394" t="s">
        <v>79</v>
      </c>
    </row>
    <row r="17" spans="1:14" ht="20.100000000000001" customHeight="1" x14ac:dyDescent="0.25">
      <c r="A17" s="1072" t="s">
        <v>80</v>
      </c>
      <c r="B17" s="1072"/>
      <c r="C17" s="1072"/>
      <c r="D17" s="1072"/>
      <c r="E17" s="1072"/>
      <c r="F17" s="1072"/>
      <c r="G17" s="1072"/>
      <c r="H17" s="1072"/>
      <c r="I17" s="1072"/>
      <c r="J17" s="1072"/>
      <c r="K17" s="1072"/>
      <c r="L17" s="1072"/>
      <c r="M17" s="1072"/>
      <c r="N17" s="464"/>
    </row>
    <row r="18" spans="1:14" ht="20.100000000000001" customHeight="1" x14ac:dyDescent="0.25">
      <c r="A18" s="106"/>
      <c r="B18" s="1067" t="s">
        <v>81</v>
      </c>
      <c r="C18" s="1067"/>
      <c r="D18" s="1067"/>
      <c r="E18" s="1067"/>
      <c r="F18" s="1067"/>
      <c r="G18" s="1067"/>
      <c r="H18" s="1067"/>
      <c r="I18" s="1067"/>
      <c r="J18" s="1067"/>
      <c r="K18" s="1067"/>
      <c r="L18" s="1067"/>
      <c r="M18" s="399">
        <v>65</v>
      </c>
      <c r="N18" s="991"/>
    </row>
    <row r="19" spans="1:14" ht="20.100000000000001" customHeight="1" x14ac:dyDescent="0.25">
      <c r="A19" s="28"/>
      <c r="B19" s="1066" t="s">
        <v>82</v>
      </c>
      <c r="C19" s="1066"/>
      <c r="D19" s="1066"/>
      <c r="E19" s="1066"/>
      <c r="F19" s="1066"/>
      <c r="G19" s="1066"/>
      <c r="H19" s="1066"/>
      <c r="I19" s="1066"/>
      <c r="J19" s="1066"/>
      <c r="K19" s="1066"/>
      <c r="L19" s="1066"/>
      <c r="M19" s="400">
        <v>67</v>
      </c>
      <c r="N19" s="991"/>
    </row>
    <row r="20" spans="1:14" ht="20.100000000000001" customHeight="1" x14ac:dyDescent="0.25">
      <c r="A20" s="1073" t="s">
        <v>83</v>
      </c>
      <c r="B20" s="1073"/>
      <c r="C20" s="1073"/>
      <c r="D20" s="1073"/>
      <c r="E20" s="1073"/>
      <c r="F20" s="1073"/>
      <c r="G20" s="1073"/>
      <c r="H20" s="1073"/>
      <c r="I20" s="1073"/>
      <c r="J20" s="1073"/>
      <c r="K20" s="1073"/>
      <c r="L20" s="1073"/>
      <c r="M20" s="1073"/>
      <c r="N20" s="991"/>
    </row>
    <row r="21" spans="1:14" ht="20.100000000000001" customHeight="1" x14ac:dyDescent="0.25">
      <c r="A21" s="28"/>
      <c r="B21" s="1066" t="s">
        <v>84</v>
      </c>
      <c r="C21" s="1066"/>
      <c r="D21" s="1066"/>
      <c r="E21" s="1066"/>
      <c r="F21" s="1066"/>
      <c r="G21" s="1066"/>
      <c r="H21" s="1066"/>
      <c r="I21" s="1066"/>
      <c r="J21" s="1066"/>
      <c r="K21" s="1066"/>
      <c r="L21" s="1066"/>
      <c r="M21" s="400">
        <v>69</v>
      </c>
      <c r="N21" s="991"/>
    </row>
    <row r="22" spans="1:14" ht="20.100000000000001" customHeight="1" x14ac:dyDescent="0.25">
      <c r="A22" s="106"/>
      <c r="B22" s="1067" t="s">
        <v>85</v>
      </c>
      <c r="C22" s="1067"/>
      <c r="D22" s="1067"/>
      <c r="E22" s="1067"/>
      <c r="F22" s="1067"/>
      <c r="G22" s="1067"/>
      <c r="H22" s="1067"/>
      <c r="I22" s="1067"/>
      <c r="J22" s="1067"/>
      <c r="K22" s="1067"/>
      <c r="L22" s="1067"/>
      <c r="M22" s="399">
        <v>70</v>
      </c>
      <c r="N22" s="991"/>
    </row>
    <row r="23" spans="1:14" ht="20.100000000000001" customHeight="1" x14ac:dyDescent="0.25">
      <c r="A23" s="28"/>
      <c r="B23" s="1066" t="s">
        <v>86</v>
      </c>
      <c r="C23" s="1066"/>
      <c r="D23" s="1066"/>
      <c r="E23" s="1066"/>
      <c r="F23" s="1066"/>
      <c r="G23" s="1066"/>
      <c r="H23" s="1066"/>
      <c r="I23" s="1066"/>
      <c r="J23" s="1066"/>
      <c r="K23" s="1066"/>
      <c r="L23" s="1066"/>
      <c r="M23" s="400">
        <v>71</v>
      </c>
      <c r="N23" s="991"/>
    </row>
    <row r="24" spans="1:14" ht="20.100000000000001" customHeight="1" x14ac:dyDescent="0.25">
      <c r="A24" s="106"/>
      <c r="B24" s="1067" t="s">
        <v>87</v>
      </c>
      <c r="C24" s="1067"/>
      <c r="D24" s="1067"/>
      <c r="E24" s="1067"/>
      <c r="F24" s="1067"/>
      <c r="G24" s="1067"/>
      <c r="H24" s="1067"/>
      <c r="I24" s="1067"/>
      <c r="J24" s="1067"/>
      <c r="K24" s="1067"/>
      <c r="L24" s="1067"/>
      <c r="M24" s="399">
        <v>72</v>
      </c>
      <c r="N24" s="991"/>
    </row>
    <row r="25" spans="1:14" ht="20.100000000000001" customHeight="1" x14ac:dyDescent="0.25">
      <c r="A25" s="28"/>
      <c r="B25" s="1066" t="s">
        <v>88</v>
      </c>
      <c r="C25" s="1066"/>
      <c r="D25" s="1066"/>
      <c r="E25" s="1066"/>
      <c r="F25" s="1066"/>
      <c r="G25" s="1066"/>
      <c r="H25" s="1066"/>
      <c r="I25" s="1066"/>
      <c r="J25" s="1066"/>
      <c r="K25" s="1066"/>
      <c r="L25" s="1066"/>
      <c r="M25" s="400">
        <v>73</v>
      </c>
      <c r="N25" s="991"/>
    </row>
  </sheetData>
  <mergeCells count="22">
    <mergeCell ref="A17:M17"/>
    <mergeCell ref="B18:L18"/>
    <mergeCell ref="B16:L16"/>
    <mergeCell ref="B19:L19"/>
    <mergeCell ref="A20:M20"/>
    <mergeCell ref="A15:M15"/>
    <mergeCell ref="A1:M2"/>
    <mergeCell ref="A11:M11"/>
    <mergeCell ref="B7:L7"/>
    <mergeCell ref="B12:L12"/>
    <mergeCell ref="B13:L13"/>
    <mergeCell ref="A4:M4"/>
    <mergeCell ref="B9:L9"/>
    <mergeCell ref="B10:L10"/>
    <mergeCell ref="B5:L5"/>
    <mergeCell ref="B6:L6"/>
    <mergeCell ref="A8:M8"/>
    <mergeCell ref="B21:L21"/>
    <mergeCell ref="B22:L22"/>
    <mergeCell ref="B23:L23"/>
    <mergeCell ref="B24:L24"/>
    <mergeCell ref="B25:L25"/>
  </mergeCells>
  <printOptions horizontalCentered="1" verticalCentered="1"/>
  <pageMargins left="0.5" right="0.7" top="0.5" bottom="0.75" header="0.3" footer="0.3"/>
  <pageSetup fitToHeight="0" orientation="landscape" r:id="rId1"/>
  <headerFooter differentFirst="1">
    <firstFooter xml:space="preserve">&amp;C
</firstFooter>
  </headerFooter>
  <ignoredErrors>
    <ignoredError sqref="M9:M10"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D1" zoomScaleNormal="100" workbookViewId="0">
      <selection activeCell="D25" sqref="D25"/>
    </sheetView>
  </sheetViews>
  <sheetFormatPr defaultRowHeight="15" x14ac:dyDescent="0.25"/>
  <sheetData/>
  <printOptions horizontalCentered="1" verticalCentered="1"/>
  <pageMargins left="0.5" right="0.7" top="0.5" bottom="0.75" header="0.3" footer="0.3"/>
  <pageSetup orientation="landscape" r:id="rId1"/>
  <headerFooter differentFirst="1">
    <firstFooter xml:space="preserve">&amp;C
</first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sqref="A1:C1"/>
    </sheetView>
  </sheetViews>
  <sheetFormatPr defaultRowHeight="15" x14ac:dyDescent="0.25"/>
  <cols>
    <col min="1" max="1" width="56.7109375" customWidth="1"/>
    <col min="2" max="2" width="54.42578125" customWidth="1"/>
    <col min="3" max="3" width="59.28515625" customWidth="1"/>
    <col min="5" max="5" width="27.5703125" customWidth="1"/>
    <col min="6" max="6" width="0.5703125" customWidth="1"/>
  </cols>
  <sheetData>
    <row r="1" spans="1:8" ht="41.25" customHeight="1" x14ac:dyDescent="0.25">
      <c r="A1" s="1109" t="s">
        <v>572</v>
      </c>
      <c r="B1" s="1109"/>
      <c r="C1" s="1109"/>
      <c r="D1" s="282"/>
      <c r="E1" s="282"/>
      <c r="F1" s="7"/>
      <c r="G1" s="7"/>
      <c r="H1" s="7"/>
    </row>
    <row r="2" spans="1:8" ht="15.75" customHeight="1" x14ac:dyDescent="0.35">
      <c r="A2" s="405"/>
      <c r="B2" s="405"/>
      <c r="C2" s="405"/>
      <c r="D2" s="436"/>
      <c r="E2" s="436"/>
      <c r="F2" s="991"/>
      <c r="G2" s="991"/>
      <c r="H2" s="991"/>
    </row>
    <row r="3" spans="1:8" ht="15.75" customHeight="1" x14ac:dyDescent="0.25">
      <c r="A3" s="844" t="s">
        <v>573</v>
      </c>
      <c r="B3" s="844" t="s">
        <v>463</v>
      </c>
      <c r="C3" s="844" t="s">
        <v>574</v>
      </c>
      <c r="D3" s="39"/>
      <c r="E3" s="39"/>
      <c r="F3" s="991"/>
      <c r="G3" s="991"/>
      <c r="H3" s="991"/>
    </row>
    <row r="4" spans="1:8" ht="15.75" customHeight="1" x14ac:dyDescent="0.25">
      <c r="A4" s="843" t="s">
        <v>575</v>
      </c>
      <c r="B4" s="359" t="s">
        <v>576</v>
      </c>
      <c r="C4" s="843" t="s">
        <v>577</v>
      </c>
      <c r="D4" s="39"/>
      <c r="E4" s="39"/>
      <c r="F4" s="991"/>
      <c r="G4" s="991"/>
      <c r="H4" s="991"/>
    </row>
    <row r="5" spans="1:8" ht="15.75" customHeight="1" x14ac:dyDescent="0.25">
      <c r="A5" s="843" t="s">
        <v>578</v>
      </c>
      <c r="B5" s="359" t="s">
        <v>579</v>
      </c>
      <c r="C5" s="843" t="s">
        <v>580</v>
      </c>
      <c r="D5" s="39"/>
      <c r="E5" s="39"/>
      <c r="F5" s="991"/>
      <c r="G5" s="991"/>
      <c r="H5" s="991"/>
    </row>
    <row r="6" spans="1:8" ht="15.75" customHeight="1" x14ac:dyDescent="0.25">
      <c r="A6" s="843" t="s">
        <v>581</v>
      </c>
      <c r="B6" s="359" t="s">
        <v>582</v>
      </c>
      <c r="C6" s="843" t="s">
        <v>583</v>
      </c>
      <c r="D6" s="39"/>
      <c r="E6" s="39"/>
      <c r="F6" s="991"/>
      <c r="G6" s="991"/>
      <c r="H6" s="991"/>
    </row>
    <row r="7" spans="1:8" ht="15.75" customHeight="1" x14ac:dyDescent="0.25">
      <c r="A7" s="843" t="s">
        <v>584</v>
      </c>
      <c r="B7" s="359" t="s">
        <v>585</v>
      </c>
      <c r="C7" s="843" t="s">
        <v>586</v>
      </c>
      <c r="D7" s="39"/>
      <c r="E7" s="39"/>
      <c r="F7" s="991"/>
      <c r="G7" s="991"/>
      <c r="H7" s="991"/>
    </row>
    <row r="8" spans="1:8" ht="15.75" customHeight="1" x14ac:dyDescent="0.25">
      <c r="A8" s="843" t="s">
        <v>587</v>
      </c>
      <c r="B8" s="359" t="s">
        <v>588</v>
      </c>
      <c r="C8" s="843" t="s">
        <v>589</v>
      </c>
      <c r="D8" s="39"/>
      <c r="E8" s="39"/>
      <c r="F8" s="991"/>
      <c r="G8" s="991"/>
      <c r="H8" s="991"/>
    </row>
    <row r="9" spans="1:8" ht="15.75" customHeight="1" x14ac:dyDescent="0.25">
      <c r="A9" s="843" t="s">
        <v>590</v>
      </c>
      <c r="B9" s="359" t="s">
        <v>591</v>
      </c>
      <c r="C9" s="359" t="s">
        <v>592</v>
      </c>
      <c r="D9" s="39"/>
      <c r="E9" s="39"/>
      <c r="F9" s="991"/>
      <c r="G9" s="991"/>
      <c r="H9" s="991"/>
    </row>
    <row r="10" spans="1:8" ht="15.75" customHeight="1" x14ac:dyDescent="0.25">
      <c r="A10" s="365" t="s">
        <v>593</v>
      </c>
      <c r="B10" s="359" t="s">
        <v>594</v>
      </c>
      <c r="C10" s="359" t="s">
        <v>595</v>
      </c>
      <c r="D10" s="39"/>
      <c r="E10" s="39"/>
      <c r="F10" s="991"/>
      <c r="G10" s="991"/>
      <c r="H10" s="991"/>
    </row>
    <row r="11" spans="1:8" ht="15.75" customHeight="1" x14ac:dyDescent="0.25">
      <c r="A11" s="843" t="s">
        <v>596</v>
      </c>
      <c r="B11" s="359" t="s">
        <v>597</v>
      </c>
      <c r="C11" s="359" t="s">
        <v>598</v>
      </c>
      <c r="D11" s="39"/>
      <c r="E11" s="39"/>
      <c r="F11" s="991"/>
      <c r="G11" s="991"/>
      <c r="H11" s="991"/>
    </row>
    <row r="12" spans="1:8" ht="15.75" customHeight="1" x14ac:dyDescent="0.25">
      <c r="A12" s="843" t="s">
        <v>599</v>
      </c>
      <c r="B12" s="359" t="s">
        <v>600</v>
      </c>
      <c r="C12" s="359" t="s">
        <v>601</v>
      </c>
      <c r="D12" s="39"/>
      <c r="E12" s="39"/>
      <c r="F12" s="991"/>
      <c r="G12" s="991"/>
      <c r="H12" s="991"/>
    </row>
    <row r="13" spans="1:8" ht="15.75" customHeight="1" x14ac:dyDescent="0.25">
      <c r="A13" s="843" t="s">
        <v>602</v>
      </c>
      <c r="B13" s="359" t="s">
        <v>603</v>
      </c>
      <c r="C13" s="41"/>
      <c r="D13" s="39"/>
      <c r="E13" s="39"/>
      <c r="F13" s="991"/>
      <c r="G13" s="991"/>
      <c r="H13" s="991"/>
    </row>
    <row r="14" spans="1:8" ht="15.75" customHeight="1" x14ac:dyDescent="0.25">
      <c r="A14" s="843" t="s">
        <v>604</v>
      </c>
      <c r="B14" s="359" t="s">
        <v>605</v>
      </c>
      <c r="C14" s="844" t="s">
        <v>606</v>
      </c>
      <c r="D14" s="39"/>
      <c r="E14" s="39"/>
      <c r="F14" s="991"/>
      <c r="G14" s="991"/>
      <c r="H14" s="991"/>
    </row>
    <row r="15" spans="1:8" s="388" customFormat="1" ht="15.75" customHeight="1" x14ac:dyDescent="0.25">
      <c r="A15" s="843" t="s">
        <v>607</v>
      </c>
      <c r="B15" s="359" t="s">
        <v>608</v>
      </c>
      <c r="C15" s="843" t="s">
        <v>609</v>
      </c>
      <c r="D15" s="39"/>
      <c r="E15" s="39"/>
      <c r="F15" s="991"/>
      <c r="G15" s="991"/>
      <c r="H15" s="991"/>
    </row>
    <row r="16" spans="1:8" s="388" customFormat="1" ht="15.75" customHeight="1" x14ac:dyDescent="0.25">
      <c r="A16" s="843" t="s">
        <v>610</v>
      </c>
      <c r="B16" s="359" t="s">
        <v>611</v>
      </c>
      <c r="C16" s="843" t="s">
        <v>612</v>
      </c>
      <c r="D16" s="39"/>
      <c r="E16" s="39"/>
      <c r="F16" s="991"/>
      <c r="G16" s="991"/>
      <c r="H16" s="991"/>
    </row>
    <row r="17" spans="1:10" s="388" customFormat="1" ht="15.75" customHeight="1" x14ac:dyDescent="0.25">
      <c r="A17" s="843" t="s">
        <v>613</v>
      </c>
      <c r="B17" s="41" t="s">
        <v>614</v>
      </c>
      <c r="C17" s="843" t="s">
        <v>615</v>
      </c>
      <c r="D17" s="39"/>
      <c r="E17" s="39"/>
      <c r="F17" s="991"/>
      <c r="G17" s="991"/>
      <c r="H17" s="991"/>
      <c r="I17" s="991"/>
      <c r="J17" s="991"/>
    </row>
    <row r="18" spans="1:10" s="388" customFormat="1" ht="15.75" customHeight="1" x14ac:dyDescent="0.25">
      <c r="A18" s="59" t="s">
        <v>616</v>
      </c>
      <c r="B18" s="41"/>
      <c r="C18" s="843" t="s">
        <v>617</v>
      </c>
      <c r="D18" s="39"/>
      <c r="E18" s="39"/>
      <c r="F18" s="991"/>
      <c r="G18" s="991"/>
      <c r="H18" s="991"/>
      <c r="I18" s="991"/>
      <c r="J18" s="991"/>
    </row>
    <row r="19" spans="1:10" s="388" customFormat="1" ht="15.75" customHeight="1" x14ac:dyDescent="0.25">
      <c r="A19" s="359" t="s">
        <v>618</v>
      </c>
      <c r="B19" s="844" t="s">
        <v>619</v>
      </c>
      <c r="C19" s="843" t="s">
        <v>620</v>
      </c>
      <c r="D19" s="39"/>
      <c r="E19" s="39"/>
      <c r="F19" s="991"/>
      <c r="G19" s="991"/>
      <c r="H19" s="991"/>
      <c r="I19" s="991"/>
      <c r="J19" s="991"/>
    </row>
    <row r="20" spans="1:10" ht="15.75" customHeight="1" x14ac:dyDescent="0.25">
      <c r="A20" s="359" t="s">
        <v>621</v>
      </c>
      <c r="B20" s="843" t="s">
        <v>622</v>
      </c>
      <c r="C20" s="843" t="s">
        <v>623</v>
      </c>
      <c r="D20" s="39"/>
      <c r="E20" s="39"/>
      <c r="F20" s="991"/>
      <c r="G20" s="991"/>
      <c r="H20" s="991"/>
      <c r="I20" s="991"/>
      <c r="J20" s="991"/>
    </row>
    <row r="21" spans="1:10" ht="15.75" customHeight="1" x14ac:dyDescent="0.25">
      <c r="A21" s="359" t="s">
        <v>624</v>
      </c>
      <c r="B21" s="843" t="s">
        <v>625</v>
      </c>
      <c r="C21" s="843" t="s">
        <v>626</v>
      </c>
      <c r="D21" s="39"/>
      <c r="E21" s="39"/>
      <c r="F21" s="991"/>
      <c r="G21" s="991"/>
      <c r="H21" s="991"/>
      <c r="I21" s="991"/>
      <c r="J21" s="991"/>
    </row>
    <row r="22" spans="1:10" ht="15.75" customHeight="1" x14ac:dyDescent="0.25">
      <c r="A22" s="359" t="s">
        <v>627</v>
      </c>
      <c r="B22" s="843" t="s">
        <v>628</v>
      </c>
      <c r="C22" s="843" t="s">
        <v>629</v>
      </c>
      <c r="D22" s="39"/>
      <c r="E22" s="39"/>
      <c r="F22" s="991"/>
      <c r="G22" s="991"/>
      <c r="H22" s="991"/>
      <c r="I22" s="991"/>
      <c r="J22" s="991"/>
    </row>
    <row r="23" spans="1:10" ht="15.75" customHeight="1" x14ac:dyDescent="0.25">
      <c r="A23" s="365" t="s">
        <v>630</v>
      </c>
      <c r="B23" s="843" t="s">
        <v>631</v>
      </c>
      <c r="C23" s="843" t="s">
        <v>632</v>
      </c>
      <c r="D23" s="39"/>
      <c r="E23" s="39"/>
      <c r="F23" s="991"/>
      <c r="G23" s="991"/>
      <c r="H23" s="991"/>
      <c r="I23" s="991"/>
      <c r="J23" s="991"/>
    </row>
    <row r="24" spans="1:10" s="393" customFormat="1" ht="15.75" customHeight="1" x14ac:dyDescent="0.25">
      <c r="A24" s="558" t="s">
        <v>633</v>
      </c>
      <c r="B24" s="843" t="s">
        <v>634</v>
      </c>
      <c r="C24" s="843" t="s">
        <v>635</v>
      </c>
      <c r="D24" s="39"/>
      <c r="E24" s="39"/>
      <c r="F24" s="991"/>
      <c r="G24" s="991"/>
      <c r="H24" s="991"/>
      <c r="I24" s="991"/>
      <c r="J24" s="991"/>
    </row>
    <row r="25" spans="1:10" ht="15.75" customHeight="1" x14ac:dyDescent="0.25">
      <c r="A25" s="359" t="s">
        <v>636</v>
      </c>
      <c r="B25" s="843" t="s">
        <v>637</v>
      </c>
      <c r="C25" s="843" t="s">
        <v>638</v>
      </c>
      <c r="D25" s="39"/>
      <c r="E25" s="39"/>
      <c r="F25" s="991"/>
      <c r="G25" s="991"/>
      <c r="H25" s="991"/>
      <c r="I25" s="991"/>
      <c r="J25" s="991"/>
    </row>
    <row r="26" spans="1:10" ht="15.75" customHeight="1" x14ac:dyDescent="0.25">
      <c r="A26" s="359" t="s">
        <v>639</v>
      </c>
      <c r="B26" s="843" t="s">
        <v>640</v>
      </c>
      <c r="C26" s="843" t="s">
        <v>641</v>
      </c>
      <c r="D26" s="39"/>
      <c r="E26" s="39"/>
      <c r="F26" s="991"/>
      <c r="G26" s="991"/>
      <c r="H26" s="991"/>
      <c r="I26" s="991"/>
      <c r="J26" s="991"/>
    </row>
    <row r="27" spans="1:10" ht="15.75" customHeight="1" x14ac:dyDescent="0.25">
      <c r="A27" s="843" t="s">
        <v>642</v>
      </c>
      <c r="B27" s="843" t="s">
        <v>643</v>
      </c>
      <c r="C27" s="843" t="s">
        <v>644</v>
      </c>
      <c r="D27" s="39"/>
      <c r="E27" s="39"/>
      <c r="F27" s="991"/>
      <c r="G27" s="991"/>
      <c r="H27" s="991"/>
      <c r="I27" s="991"/>
      <c r="J27" s="991"/>
    </row>
    <row r="28" spans="1:10" ht="15.75" customHeight="1" x14ac:dyDescent="0.25">
      <c r="A28" s="843" t="s">
        <v>645</v>
      </c>
      <c r="B28" s="843" t="s">
        <v>646</v>
      </c>
      <c r="C28" s="359" t="s">
        <v>647</v>
      </c>
      <c r="D28" s="39"/>
      <c r="E28" s="39"/>
      <c r="F28" s="991"/>
      <c r="G28" s="991"/>
      <c r="H28" s="991"/>
      <c r="I28" s="991"/>
      <c r="J28" s="991"/>
    </row>
    <row r="29" spans="1:10" ht="15.75" customHeight="1" x14ac:dyDescent="0.25">
      <c r="A29" s="843" t="s">
        <v>648</v>
      </c>
      <c r="B29" s="843" t="s">
        <v>649</v>
      </c>
      <c r="C29" s="359" t="s">
        <v>650</v>
      </c>
      <c r="D29" s="39"/>
      <c r="E29" s="39"/>
      <c r="F29" s="991"/>
      <c r="G29" s="991"/>
      <c r="H29" s="991"/>
      <c r="I29" s="991"/>
      <c r="J29" s="991"/>
    </row>
    <row r="30" spans="1:10" ht="15.75" customHeight="1" x14ac:dyDescent="0.25">
      <c r="A30" s="843" t="s">
        <v>651</v>
      </c>
      <c r="B30" s="843" t="s">
        <v>652</v>
      </c>
      <c r="C30" s="843" t="s">
        <v>653</v>
      </c>
      <c r="D30" s="991"/>
      <c r="E30" s="991"/>
      <c r="F30" s="991"/>
      <c r="G30" s="991"/>
      <c r="H30" s="991"/>
      <c r="I30" s="991"/>
      <c r="J30" s="991"/>
    </row>
    <row r="31" spans="1:10" ht="15.75" customHeight="1" x14ac:dyDescent="0.25">
      <c r="A31" s="843" t="s">
        <v>654</v>
      </c>
      <c r="B31" s="843" t="s">
        <v>655</v>
      </c>
      <c r="C31" s="843" t="s">
        <v>656</v>
      </c>
      <c r="D31" s="991"/>
      <c r="E31" s="991"/>
      <c r="F31" s="991"/>
      <c r="G31" s="991"/>
      <c r="H31" s="991"/>
      <c r="I31" s="991"/>
      <c r="J31" s="991"/>
    </row>
    <row r="32" spans="1:10" ht="15.75" customHeight="1" x14ac:dyDescent="0.25">
      <c r="A32" s="843" t="s">
        <v>657</v>
      </c>
      <c r="B32" s="843" t="s">
        <v>658</v>
      </c>
      <c r="C32" s="843" t="s">
        <v>659</v>
      </c>
      <c r="D32" s="39"/>
      <c r="E32" s="39"/>
      <c r="F32" s="991"/>
      <c r="G32" s="991"/>
      <c r="H32" s="991"/>
      <c r="I32" s="991"/>
      <c r="J32" s="991"/>
    </row>
    <row r="33" spans="1:5" ht="15.75" customHeight="1" x14ac:dyDescent="0.25">
      <c r="A33" s="843" t="s">
        <v>660</v>
      </c>
      <c r="B33" s="843" t="s">
        <v>661</v>
      </c>
      <c r="C33" s="843" t="s">
        <v>662</v>
      </c>
      <c r="D33" s="39"/>
      <c r="E33" s="39"/>
    </row>
    <row r="34" spans="1:5" s="393" customFormat="1" ht="15.75" customHeight="1" x14ac:dyDescent="0.25">
      <c r="A34" s="843" t="s">
        <v>663</v>
      </c>
      <c r="B34" s="59" t="s">
        <v>664</v>
      </c>
      <c r="C34" s="843" t="s">
        <v>665</v>
      </c>
      <c r="D34" s="39"/>
      <c r="E34" s="39"/>
    </row>
    <row r="35" spans="1:5" ht="15.75" customHeight="1" x14ac:dyDescent="0.25">
      <c r="A35" s="843" t="s">
        <v>666</v>
      </c>
      <c r="B35" s="59" t="s">
        <v>667</v>
      </c>
      <c r="C35" s="41"/>
      <c r="D35" s="39"/>
      <c r="E35" s="39"/>
    </row>
    <row r="36" spans="1:5" ht="15.75" customHeight="1" x14ac:dyDescent="0.25">
      <c r="A36" s="843" t="s">
        <v>668</v>
      </c>
      <c r="B36" s="59" t="s">
        <v>669</v>
      </c>
      <c r="C36" s="991"/>
      <c r="D36" s="991"/>
      <c r="E36" s="39"/>
    </row>
    <row r="37" spans="1:5" ht="15.75" customHeight="1" x14ac:dyDescent="0.25">
      <c r="A37" s="843" t="s">
        <v>670</v>
      </c>
      <c r="B37" s="843" t="s">
        <v>671</v>
      </c>
      <c r="C37" s="991"/>
      <c r="D37" s="39"/>
      <c r="E37" s="39"/>
    </row>
    <row r="38" spans="1:5" s="393" customFormat="1" ht="15.75" customHeight="1" x14ac:dyDescent="0.25">
      <c r="A38" s="843" t="s">
        <v>672</v>
      </c>
      <c r="B38" s="843" t="s">
        <v>673</v>
      </c>
      <c r="C38" s="991"/>
      <c r="D38" s="39"/>
      <c r="E38" s="39"/>
    </row>
    <row r="39" spans="1:5" ht="15.75" customHeight="1" x14ac:dyDescent="0.25">
      <c r="A39" s="464"/>
      <c r="B39" s="991"/>
      <c r="C39" s="991"/>
      <c r="D39" s="39"/>
      <c r="E39" s="39"/>
    </row>
    <row r="40" spans="1:5" ht="15.75" customHeight="1" x14ac:dyDescent="0.25">
      <c r="A40" s="464"/>
      <c r="B40" s="991"/>
      <c r="C40" s="991"/>
      <c r="D40" s="39"/>
      <c r="E40" s="39"/>
    </row>
    <row r="41" spans="1:5" ht="15.75" customHeight="1" x14ac:dyDescent="0.25">
      <c r="A41" s="991"/>
      <c r="B41" s="991"/>
      <c r="C41" s="991"/>
      <c r="D41" s="39"/>
      <c r="E41" s="39"/>
    </row>
    <row r="42" spans="1:5" s="393" customFormat="1" ht="15.75" customHeight="1" x14ac:dyDescent="0.25">
      <c r="A42" s="991"/>
      <c r="B42" s="991"/>
      <c r="C42" s="991"/>
      <c r="D42" s="39"/>
      <c r="E42" s="39"/>
    </row>
    <row r="43" spans="1:5" ht="15.75" customHeight="1" x14ac:dyDescent="0.25">
      <c r="A43" s="991"/>
      <c r="B43" s="991"/>
      <c r="C43" s="991"/>
      <c r="D43" s="39"/>
      <c r="E43" s="39"/>
    </row>
    <row r="44" spans="1:5" ht="15.75" customHeight="1" x14ac:dyDescent="0.25">
      <c r="A44" s="991"/>
      <c r="B44" s="991"/>
      <c r="C44" s="991"/>
      <c r="D44" s="39"/>
      <c r="E44" s="39"/>
    </row>
    <row r="45" spans="1:5" ht="15.75" customHeight="1" x14ac:dyDescent="0.25">
      <c r="A45" s="991"/>
      <c r="B45" s="991"/>
      <c r="C45" s="991"/>
      <c r="D45" s="39"/>
      <c r="E45" s="39"/>
    </row>
    <row r="46" spans="1:5" ht="15.75" customHeight="1" x14ac:dyDescent="0.25">
      <c r="A46" s="991"/>
      <c r="B46" s="991"/>
      <c r="C46" s="991"/>
      <c r="D46" s="39"/>
      <c r="E46" s="39"/>
    </row>
    <row r="47" spans="1:5" ht="15.75" customHeight="1" x14ac:dyDescent="0.25">
      <c r="A47" s="991"/>
      <c r="B47" s="991"/>
      <c r="C47" s="991"/>
      <c r="D47" s="39"/>
      <c r="E47" s="39"/>
    </row>
    <row r="48" spans="1:5" ht="15.75" customHeight="1" x14ac:dyDescent="0.25">
      <c r="A48" s="991"/>
      <c r="B48" s="991"/>
      <c r="C48" s="991"/>
      <c r="D48" s="39"/>
      <c r="E48" s="39"/>
    </row>
    <row r="49" spans="1:5" ht="15.75" customHeight="1" x14ac:dyDescent="0.25">
      <c r="A49" s="991"/>
      <c r="B49" s="991"/>
      <c r="C49" s="991"/>
      <c r="D49" s="39"/>
      <c r="E49" s="39"/>
    </row>
    <row r="50" spans="1:5" ht="15.75" customHeight="1" x14ac:dyDescent="0.25">
      <c r="A50" s="991"/>
      <c r="B50" s="991"/>
      <c r="C50" s="991"/>
      <c r="D50" s="39"/>
      <c r="E50" s="39"/>
    </row>
    <row r="51" spans="1:5" x14ac:dyDescent="0.25">
      <c r="A51" s="991"/>
      <c r="B51" s="991"/>
      <c r="C51" s="991"/>
      <c r="D51" s="39"/>
      <c r="E51" s="39"/>
    </row>
    <row r="52" spans="1:5" ht="30.75" customHeight="1" x14ac:dyDescent="0.25">
      <c r="A52" s="991"/>
      <c r="B52" s="991"/>
      <c r="C52" s="991"/>
      <c r="D52" s="991"/>
      <c r="E52" s="991"/>
    </row>
    <row r="53" spans="1:5" x14ac:dyDescent="0.25">
      <c r="A53" s="991"/>
      <c r="B53" s="991"/>
      <c r="C53" s="991"/>
      <c r="D53" s="991"/>
      <c r="E53" s="991"/>
    </row>
    <row r="54" spans="1:5" x14ac:dyDescent="0.25">
      <c r="A54" s="991"/>
      <c r="B54" s="991"/>
      <c r="C54" s="991"/>
      <c r="D54" s="991"/>
      <c r="E54" s="991"/>
    </row>
    <row r="55" spans="1:5" x14ac:dyDescent="0.25">
      <c r="A55" s="991"/>
      <c r="B55" s="991"/>
      <c r="C55" s="991"/>
      <c r="D55" s="991"/>
      <c r="E55" s="991"/>
    </row>
  </sheetData>
  <sortState ref="B28:B51">
    <sortCondition ref="B12"/>
  </sortState>
  <mergeCells count="1">
    <mergeCell ref="A1:C1"/>
  </mergeCells>
  <printOptions horizontalCentered="1" verticalCentered="1"/>
  <pageMargins left="0.5" right="0.7" top="0.5" bottom="0.75" header="0.3" footer="0.3"/>
  <pageSetup scale="73" fitToHeight="0" orientation="landscape" r:id="rId1"/>
  <headerFooter differentFirst="1">
    <firstFooter xml:space="preserve">&amp;C
</first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0"/>
  <sheetViews>
    <sheetView zoomScaleNormal="100" zoomScaleSheetLayoutView="90" workbookViewId="0">
      <selection activeCell="C21" sqref="C21"/>
    </sheetView>
  </sheetViews>
  <sheetFormatPr defaultRowHeight="15" x14ac:dyDescent="0.25"/>
  <cols>
    <col min="1" max="1" width="56.7109375" customWidth="1"/>
    <col min="2" max="2" width="54.42578125" customWidth="1"/>
    <col min="3" max="3" width="59.28515625" customWidth="1"/>
    <col min="4" max="6" width="59.5703125" customWidth="1"/>
  </cols>
  <sheetData>
    <row r="1" spans="1:3" ht="41.25" customHeight="1" x14ac:dyDescent="0.25">
      <c r="A1" s="1109" t="s">
        <v>674</v>
      </c>
      <c r="B1" s="1109"/>
      <c r="C1" s="1109"/>
    </row>
    <row r="2" spans="1:3" s="96" customFormat="1" ht="15.75" customHeight="1" x14ac:dyDescent="0.25">
      <c r="A2" s="407"/>
      <c r="B2" s="407"/>
      <c r="C2" s="407"/>
    </row>
    <row r="3" spans="1:3" ht="15.75" customHeight="1" x14ac:dyDescent="0.25">
      <c r="A3" s="844" t="s">
        <v>675</v>
      </c>
      <c r="B3" s="844" t="s">
        <v>462</v>
      </c>
      <c r="C3" s="844" t="s">
        <v>676</v>
      </c>
    </row>
    <row r="4" spans="1:3" ht="15.75" customHeight="1" x14ac:dyDescent="0.25">
      <c r="A4" s="843" t="s">
        <v>677</v>
      </c>
      <c r="B4" s="543" t="s">
        <v>678</v>
      </c>
      <c r="C4" s="41" t="s">
        <v>679</v>
      </c>
    </row>
    <row r="5" spans="1:3" s="393" customFormat="1" ht="15.75" customHeight="1" x14ac:dyDescent="0.25">
      <c r="A5" s="843" t="s">
        <v>680</v>
      </c>
      <c r="B5" s="41" t="s">
        <v>681</v>
      </c>
      <c r="C5" s="41" t="s">
        <v>682</v>
      </c>
    </row>
    <row r="6" spans="1:3" ht="15.75" customHeight="1" x14ac:dyDescent="0.25">
      <c r="A6" s="359" t="s">
        <v>683</v>
      </c>
      <c r="B6" s="41" t="s">
        <v>684</v>
      </c>
      <c r="C6" s="41" t="s">
        <v>685</v>
      </c>
    </row>
    <row r="7" spans="1:3" ht="15.75" customHeight="1" x14ac:dyDescent="0.25">
      <c r="A7" s="843" t="s">
        <v>686</v>
      </c>
      <c r="B7" s="41" t="s">
        <v>687</v>
      </c>
      <c r="C7" s="41" t="s">
        <v>688</v>
      </c>
    </row>
    <row r="8" spans="1:3" ht="15.75" customHeight="1" x14ac:dyDescent="0.25">
      <c r="A8" s="843" t="s">
        <v>689</v>
      </c>
      <c r="B8" s="41" t="s">
        <v>690</v>
      </c>
      <c r="C8" s="41" t="s">
        <v>691</v>
      </c>
    </row>
    <row r="9" spans="1:3" ht="15.75" customHeight="1" x14ac:dyDescent="0.25">
      <c r="A9" s="843" t="s">
        <v>692</v>
      </c>
      <c r="B9" s="41" t="s">
        <v>693</v>
      </c>
      <c r="C9" s="41" t="s">
        <v>694</v>
      </c>
    </row>
    <row r="10" spans="1:3" ht="15.75" customHeight="1" x14ac:dyDescent="0.25">
      <c r="A10" s="843" t="s">
        <v>695</v>
      </c>
      <c r="B10" s="41" t="s">
        <v>696</v>
      </c>
      <c r="C10" s="41" t="s">
        <v>697</v>
      </c>
    </row>
    <row r="11" spans="1:3" ht="15.75" customHeight="1" x14ac:dyDescent="0.25">
      <c r="A11" s="843" t="s">
        <v>698</v>
      </c>
      <c r="B11" s="41" t="s">
        <v>699</v>
      </c>
      <c r="C11" s="41" t="s">
        <v>700</v>
      </c>
    </row>
    <row r="12" spans="1:3" ht="15.75" customHeight="1" x14ac:dyDescent="0.25">
      <c r="A12" s="359" t="s">
        <v>701</v>
      </c>
      <c r="B12" s="41" t="s">
        <v>702</v>
      </c>
      <c r="C12" s="41" t="s">
        <v>703</v>
      </c>
    </row>
    <row r="13" spans="1:3" ht="15.75" customHeight="1" x14ac:dyDescent="0.25">
      <c r="A13" s="359" t="s">
        <v>704</v>
      </c>
      <c r="B13" s="39"/>
      <c r="C13" s="41" t="s">
        <v>705</v>
      </c>
    </row>
    <row r="14" spans="1:3" ht="15.75" customHeight="1" x14ac:dyDescent="0.25">
      <c r="A14" s="359" t="s">
        <v>706</v>
      </c>
      <c r="B14" s="844" t="s">
        <v>707</v>
      </c>
      <c r="C14" s="41" t="s">
        <v>708</v>
      </c>
    </row>
    <row r="15" spans="1:3" ht="15.75" customHeight="1" x14ac:dyDescent="0.25">
      <c r="A15" s="359" t="s">
        <v>709</v>
      </c>
      <c r="B15" s="41" t="s">
        <v>710</v>
      </c>
      <c r="C15" s="365" t="s">
        <v>711</v>
      </c>
    </row>
    <row r="16" spans="1:3" s="393" customFormat="1" ht="15.75" customHeight="1" x14ac:dyDescent="0.25">
      <c r="A16" s="359" t="s">
        <v>712</v>
      </c>
      <c r="B16" s="41" t="s">
        <v>713</v>
      </c>
      <c r="C16" s="365" t="s">
        <v>714</v>
      </c>
    </row>
    <row r="17" spans="1:3" ht="15.75" customHeight="1" x14ac:dyDescent="0.25">
      <c r="A17" s="359" t="s">
        <v>715</v>
      </c>
      <c r="B17" s="41" t="s">
        <v>716</v>
      </c>
      <c r="C17" s="41" t="s">
        <v>717</v>
      </c>
    </row>
    <row r="18" spans="1:3" s="393" customFormat="1" ht="15.75" customHeight="1" x14ac:dyDescent="0.25">
      <c r="A18" s="359" t="s">
        <v>718</v>
      </c>
      <c r="B18" s="41" t="s">
        <v>719</v>
      </c>
      <c r="C18" s="41" t="s">
        <v>720</v>
      </c>
    </row>
    <row r="19" spans="1:3" ht="15.75" customHeight="1" x14ac:dyDescent="0.25">
      <c r="A19" s="359" t="s">
        <v>721</v>
      </c>
      <c r="B19" s="41" t="s">
        <v>722</v>
      </c>
      <c r="C19" s="41" t="s">
        <v>723</v>
      </c>
    </row>
    <row r="20" spans="1:3" ht="15.75" customHeight="1" x14ac:dyDescent="0.25">
      <c r="A20" s="359" t="s">
        <v>724</v>
      </c>
      <c r="B20" s="41" t="s">
        <v>725</v>
      </c>
      <c r="C20" s="41" t="s">
        <v>726</v>
      </c>
    </row>
    <row r="21" spans="1:3" ht="15.75" customHeight="1" x14ac:dyDescent="0.25">
      <c r="A21" s="365" t="s">
        <v>727</v>
      </c>
      <c r="B21" s="41" t="s">
        <v>728</v>
      </c>
      <c r="C21" s="41" t="s">
        <v>729</v>
      </c>
    </row>
    <row r="22" spans="1:3" ht="15.75" customHeight="1" x14ac:dyDescent="0.25">
      <c r="A22" s="365" t="s">
        <v>730</v>
      </c>
      <c r="B22" s="41" t="s">
        <v>731</v>
      </c>
      <c r="C22" s="41" t="s">
        <v>732</v>
      </c>
    </row>
    <row r="23" spans="1:3" ht="15.75" customHeight="1" x14ac:dyDescent="0.25">
      <c r="A23" s="365" t="s">
        <v>733</v>
      </c>
      <c r="B23" s="41" t="s">
        <v>734</v>
      </c>
      <c r="C23" s="41" t="s">
        <v>735</v>
      </c>
    </row>
    <row r="24" spans="1:3" s="393" customFormat="1" ht="15.75" customHeight="1" x14ac:dyDescent="0.25">
      <c r="A24" s="843" t="s">
        <v>736</v>
      </c>
      <c r="B24" s="41" t="s">
        <v>737</v>
      </c>
      <c r="C24" s="41" t="s">
        <v>738</v>
      </c>
    </row>
    <row r="25" spans="1:3" ht="15.75" customHeight="1" x14ac:dyDescent="0.25">
      <c r="A25" s="843" t="s">
        <v>739</v>
      </c>
      <c r="B25" s="41" t="s">
        <v>740</v>
      </c>
      <c r="C25" s="41" t="s">
        <v>741</v>
      </c>
    </row>
    <row r="26" spans="1:3" ht="15.75" customHeight="1" x14ac:dyDescent="0.25">
      <c r="A26" s="843" t="s">
        <v>742</v>
      </c>
      <c r="B26" s="41" t="s">
        <v>743</v>
      </c>
      <c r="C26" s="41" t="s">
        <v>744</v>
      </c>
    </row>
    <row r="27" spans="1:3" ht="15.75" customHeight="1" x14ac:dyDescent="0.25">
      <c r="A27" s="843" t="s">
        <v>745</v>
      </c>
      <c r="B27" s="365" t="s">
        <v>746</v>
      </c>
      <c r="C27" s="41" t="s">
        <v>747</v>
      </c>
    </row>
    <row r="28" spans="1:3" ht="15.75" customHeight="1" x14ac:dyDescent="0.25">
      <c r="A28" s="843" t="s">
        <v>748</v>
      </c>
      <c r="B28" s="41" t="s">
        <v>749</v>
      </c>
      <c r="C28" s="41" t="s">
        <v>750</v>
      </c>
    </row>
    <row r="29" spans="1:3" ht="15.75" customHeight="1" x14ac:dyDescent="0.25">
      <c r="A29" s="843" t="s">
        <v>751</v>
      </c>
      <c r="B29" s="41" t="s">
        <v>752</v>
      </c>
      <c r="C29" s="41" t="s">
        <v>753</v>
      </c>
    </row>
    <row r="30" spans="1:3" s="393" customFormat="1" ht="15.75" customHeight="1" x14ac:dyDescent="0.25">
      <c r="A30" s="843" t="s">
        <v>754</v>
      </c>
      <c r="B30" s="41" t="s">
        <v>755</v>
      </c>
      <c r="C30" s="41" t="s">
        <v>756</v>
      </c>
    </row>
    <row r="31" spans="1:3" ht="15.75" customHeight="1" x14ac:dyDescent="0.25">
      <c r="A31" s="41"/>
      <c r="B31" s="41" t="s">
        <v>757</v>
      </c>
      <c r="C31" s="41" t="s">
        <v>758</v>
      </c>
    </row>
    <row r="32" spans="1:3" ht="15.75" customHeight="1" x14ac:dyDescent="0.25">
      <c r="A32" s="41"/>
      <c r="B32" s="41" t="s">
        <v>759</v>
      </c>
      <c r="C32" s="464"/>
    </row>
    <row r="33" spans="1:4" ht="15.75" customHeight="1" x14ac:dyDescent="0.25">
      <c r="A33" s="39"/>
      <c r="B33" s="991"/>
      <c r="C33" s="991"/>
      <c r="D33" s="991"/>
    </row>
    <row r="34" spans="1:4" ht="15.75" customHeight="1" x14ac:dyDescent="0.25">
      <c r="A34" s="39"/>
      <c r="B34" s="991"/>
      <c r="C34" s="991"/>
      <c r="D34" s="991"/>
    </row>
    <row r="35" spans="1:4" ht="15.75" customHeight="1" x14ac:dyDescent="0.25">
      <c r="A35" s="991"/>
      <c r="B35" s="991"/>
      <c r="C35" s="991"/>
      <c r="D35" s="991"/>
    </row>
    <row r="36" spans="1:4" ht="15.75" customHeight="1" x14ac:dyDescent="0.25">
      <c r="A36" s="991"/>
      <c r="B36" s="991"/>
      <c r="C36" s="991"/>
      <c r="D36" s="991"/>
    </row>
    <row r="37" spans="1:4" ht="15.75" customHeight="1" x14ac:dyDescent="0.25">
      <c r="A37" s="991"/>
      <c r="B37" s="991"/>
      <c r="C37" s="991"/>
      <c r="D37" s="991"/>
    </row>
    <row r="38" spans="1:4" s="393" customFormat="1" ht="15.75" customHeight="1" x14ac:dyDescent="0.25">
      <c r="A38" s="991"/>
      <c r="B38" s="991"/>
      <c r="C38" s="991"/>
      <c r="D38" s="991"/>
    </row>
    <row r="39" spans="1:4" ht="15.75" customHeight="1" x14ac:dyDescent="0.25">
      <c r="A39" s="991"/>
      <c r="B39" s="991"/>
      <c r="C39" s="991"/>
      <c r="D39" s="991"/>
    </row>
    <row r="40" spans="1:4" ht="15.75" customHeight="1" x14ac:dyDescent="0.25">
      <c r="A40" s="991"/>
      <c r="B40" s="991"/>
      <c r="C40" s="991"/>
      <c r="D40" s="991"/>
    </row>
    <row r="41" spans="1:4" ht="15.75" customHeight="1" x14ac:dyDescent="0.25">
      <c r="A41" s="322"/>
      <c r="B41" s="991"/>
      <c r="C41" s="991"/>
      <c r="D41" s="991"/>
    </row>
    <row r="42" spans="1:4" ht="15.75" customHeight="1" x14ac:dyDescent="0.25">
      <c r="A42" s="323"/>
      <c r="B42" s="991"/>
      <c r="C42" s="991"/>
      <c r="D42" s="991"/>
    </row>
    <row r="43" spans="1:4" ht="15.75" customHeight="1" x14ac:dyDescent="0.25">
      <c r="A43" s="324"/>
      <c r="B43" s="991"/>
      <c r="C43" s="991"/>
      <c r="D43" s="991"/>
    </row>
    <row r="44" spans="1:4" ht="15.75" customHeight="1" x14ac:dyDescent="0.25">
      <c r="A44" s="324"/>
      <c r="B44" s="991"/>
      <c r="C44" s="991"/>
      <c r="D44" s="991"/>
    </row>
    <row r="45" spans="1:4" ht="15.75" customHeight="1" x14ac:dyDescent="0.25">
      <c r="A45" s="324"/>
      <c r="B45" s="991"/>
      <c r="C45" s="991"/>
      <c r="D45" s="991"/>
    </row>
    <row r="46" spans="1:4" ht="15.75" customHeight="1" x14ac:dyDescent="0.25">
      <c r="A46" s="406"/>
      <c r="B46" s="991"/>
      <c r="C46" s="991"/>
      <c r="D46" s="991"/>
    </row>
    <row r="47" spans="1:4" ht="15.75" customHeight="1" x14ac:dyDescent="0.25">
      <c r="A47" s="324"/>
      <c r="B47" s="991"/>
      <c r="C47" s="991"/>
      <c r="D47" s="991"/>
    </row>
    <row r="48" spans="1:4" ht="15.75" customHeight="1" x14ac:dyDescent="0.25">
      <c r="A48" s="324"/>
      <c r="B48" s="991"/>
      <c r="C48" s="991"/>
      <c r="D48" s="991"/>
    </row>
    <row r="49" spans="1:4" s="393" customFormat="1" ht="15.75" customHeight="1" x14ac:dyDescent="0.25">
      <c r="A49" s="324"/>
      <c r="B49" s="991"/>
      <c r="C49" s="991"/>
      <c r="D49" s="991"/>
    </row>
    <row r="50" spans="1:4" ht="15.75" x14ac:dyDescent="0.25">
      <c r="A50" s="324"/>
      <c r="B50" s="991"/>
      <c r="C50" s="991"/>
      <c r="D50" s="991"/>
    </row>
    <row r="51" spans="1:4" ht="15.75" x14ac:dyDescent="0.25">
      <c r="A51" s="324"/>
      <c r="B51" s="991"/>
      <c r="C51" s="991"/>
      <c r="D51" s="991"/>
    </row>
    <row r="52" spans="1:4" ht="15.75" x14ac:dyDescent="0.25">
      <c r="A52" s="324"/>
      <c r="B52" s="991"/>
      <c r="C52" s="991"/>
      <c r="D52" s="991"/>
    </row>
    <row r="53" spans="1:4" ht="15.75" x14ac:dyDescent="0.25">
      <c r="A53" s="324"/>
      <c r="B53" s="991"/>
      <c r="C53" s="991"/>
      <c r="D53" s="991"/>
    </row>
    <row r="54" spans="1:4" x14ac:dyDescent="0.25">
      <c r="A54" s="464"/>
      <c r="B54" s="991"/>
      <c r="C54" s="991"/>
      <c r="D54" s="991"/>
    </row>
    <row r="55" spans="1:4" x14ac:dyDescent="0.25">
      <c r="A55" s="464"/>
      <c r="B55" s="991"/>
      <c r="C55" s="991"/>
      <c r="D55" s="991"/>
    </row>
    <row r="56" spans="1:4" x14ac:dyDescent="0.25">
      <c r="A56" s="991"/>
      <c r="B56" s="991"/>
      <c r="C56" s="991"/>
      <c r="D56" s="991"/>
    </row>
    <row r="57" spans="1:4" x14ac:dyDescent="0.25">
      <c r="A57" s="991"/>
      <c r="B57" s="991"/>
      <c r="C57" s="991"/>
      <c r="D57" s="991"/>
    </row>
    <row r="58" spans="1:4" x14ac:dyDescent="0.25">
      <c r="A58" s="991"/>
      <c r="B58" s="991"/>
      <c r="C58" s="991"/>
      <c r="D58" s="991"/>
    </row>
    <row r="59" spans="1:4" x14ac:dyDescent="0.25">
      <c r="A59" s="991"/>
      <c r="B59" s="991"/>
      <c r="C59" s="991"/>
      <c r="D59" s="991"/>
    </row>
    <row r="60" spans="1:4" x14ac:dyDescent="0.25">
      <c r="A60" s="991"/>
      <c r="B60" s="991"/>
      <c r="C60" s="991"/>
      <c r="D60" s="991"/>
    </row>
  </sheetData>
  <sortState ref="C5:C56">
    <sortCondition ref="C5"/>
  </sortState>
  <mergeCells count="1">
    <mergeCell ref="A1:C1"/>
  </mergeCells>
  <printOptions horizontalCentered="1" verticalCentered="1"/>
  <pageMargins left="0.5" right="0.7" top="0.5" bottom="0.75" header="0.3" footer="0.3"/>
  <pageSetup scale="73" fitToHeight="0" orientation="landscape" r:id="rId1"/>
  <headerFooter differentFirst="1">
    <firstFooter xml:space="preserve">&amp;C
</first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zoomScaleNormal="100" zoomScaleSheetLayoutView="90" workbookViewId="0">
      <selection sqref="A1:C1"/>
    </sheetView>
  </sheetViews>
  <sheetFormatPr defaultRowHeight="15" x14ac:dyDescent="0.25"/>
  <cols>
    <col min="1" max="1" width="52.7109375" style="124" customWidth="1"/>
    <col min="2" max="2" width="52.42578125" style="124" customWidth="1"/>
    <col min="3" max="3" width="57.7109375" style="124" customWidth="1"/>
    <col min="4" max="4" width="5.5703125" style="318" hidden="1" customWidth="1"/>
    <col min="5" max="5" width="9.140625" style="124" hidden="1" customWidth="1"/>
    <col min="6" max="6" width="8.28515625" style="124" hidden="1" customWidth="1"/>
    <col min="7" max="8" width="9.140625" style="124" hidden="1" customWidth="1"/>
    <col min="9" max="9" width="16.7109375" style="124" hidden="1" customWidth="1"/>
    <col min="10" max="10" width="2.140625" style="124" customWidth="1"/>
    <col min="11" max="16384" width="9.140625" style="124"/>
  </cols>
  <sheetData>
    <row r="1" spans="1:10" ht="15.75" customHeight="1" x14ac:dyDescent="0.35">
      <c r="A1" s="1109" t="s">
        <v>760</v>
      </c>
      <c r="B1" s="1109"/>
      <c r="C1" s="1109"/>
      <c r="D1" s="282"/>
      <c r="E1" s="282"/>
      <c r="F1" s="325"/>
      <c r="G1" s="325"/>
      <c r="H1" s="325"/>
      <c r="I1" s="325"/>
      <c r="J1" s="325"/>
    </row>
    <row r="2" spans="1:10" ht="15.75" customHeight="1" x14ac:dyDescent="0.35">
      <c r="A2" s="408"/>
      <c r="B2" s="408"/>
      <c r="C2" s="408"/>
      <c r="D2" s="257"/>
      <c r="E2" s="7"/>
      <c r="F2" s="7"/>
      <c r="G2" s="7"/>
      <c r="H2" s="7"/>
      <c r="I2" s="7"/>
      <c r="J2" s="316"/>
    </row>
    <row r="3" spans="1:10" ht="15.75" customHeight="1" x14ac:dyDescent="0.35">
      <c r="A3" s="844" t="s">
        <v>619</v>
      </c>
      <c r="B3" s="844" t="s">
        <v>761</v>
      </c>
      <c r="C3" s="844" t="s">
        <v>762</v>
      </c>
      <c r="D3" s="177"/>
      <c r="E3" s="319"/>
      <c r="F3" s="319"/>
      <c r="G3" s="319"/>
      <c r="H3" s="319"/>
      <c r="I3" s="316"/>
      <c r="J3" s="316"/>
    </row>
    <row r="4" spans="1:10" ht="15.75" customHeight="1" x14ac:dyDescent="0.35">
      <c r="A4" s="365" t="s">
        <v>763</v>
      </c>
      <c r="B4" s="359" t="s">
        <v>764</v>
      </c>
      <c r="C4" s="365" t="s">
        <v>765</v>
      </c>
      <c r="D4" s="321"/>
      <c r="E4" s="39"/>
      <c r="F4" s="39"/>
      <c r="G4" s="39"/>
      <c r="H4" s="39"/>
      <c r="I4" s="316"/>
      <c r="J4" s="316"/>
    </row>
    <row r="5" spans="1:10" ht="15.75" customHeight="1" x14ac:dyDescent="0.35">
      <c r="A5" s="365" t="s">
        <v>766</v>
      </c>
      <c r="B5" s="359" t="s">
        <v>767</v>
      </c>
      <c r="C5" s="365" t="s">
        <v>768</v>
      </c>
      <c r="D5" s="321"/>
      <c r="E5" s="39"/>
      <c r="F5" s="39"/>
      <c r="G5" s="39"/>
      <c r="H5" s="39"/>
      <c r="I5" s="316"/>
      <c r="J5" s="316"/>
    </row>
    <row r="6" spans="1:10" ht="15.75" customHeight="1" x14ac:dyDescent="0.35">
      <c r="A6" s="365" t="s">
        <v>769</v>
      </c>
      <c r="B6" s="359" t="s">
        <v>770</v>
      </c>
      <c r="C6" s="365" t="s">
        <v>771</v>
      </c>
      <c r="D6" s="321"/>
      <c r="E6" s="39"/>
      <c r="F6" s="39"/>
      <c r="G6" s="39"/>
      <c r="H6" s="39"/>
      <c r="I6" s="316"/>
      <c r="J6" s="316"/>
    </row>
    <row r="7" spans="1:10" ht="15.75" customHeight="1" x14ac:dyDescent="0.35">
      <c r="A7" s="365" t="s">
        <v>772</v>
      </c>
      <c r="B7" s="359" t="s">
        <v>773</v>
      </c>
      <c r="C7" s="365" t="s">
        <v>774</v>
      </c>
      <c r="D7" s="321"/>
      <c r="E7" s="39"/>
      <c r="F7" s="39"/>
      <c r="G7" s="39"/>
      <c r="H7" s="39"/>
      <c r="I7" s="316"/>
      <c r="J7" s="316"/>
    </row>
    <row r="8" spans="1:10" ht="15.75" customHeight="1" x14ac:dyDescent="0.35">
      <c r="A8" s="365" t="s">
        <v>775</v>
      </c>
      <c r="B8" s="359" t="s">
        <v>776</v>
      </c>
      <c r="C8" s="365" t="s">
        <v>777</v>
      </c>
      <c r="D8" s="321"/>
      <c r="E8" s="39"/>
      <c r="F8" s="39"/>
      <c r="G8" s="39"/>
      <c r="H8" s="39"/>
      <c r="I8" s="316"/>
      <c r="J8" s="316"/>
    </row>
    <row r="9" spans="1:10" ht="15.75" customHeight="1" x14ac:dyDescent="0.35">
      <c r="A9" s="365" t="s">
        <v>778</v>
      </c>
      <c r="B9" s="359" t="s">
        <v>779</v>
      </c>
      <c r="C9" s="365" t="s">
        <v>653</v>
      </c>
      <c r="D9" s="321"/>
      <c r="E9" s="39"/>
      <c r="F9" s="39"/>
      <c r="G9" s="39"/>
      <c r="H9" s="39"/>
      <c r="I9" s="316"/>
      <c r="J9" s="316"/>
    </row>
    <row r="10" spans="1:10" ht="15.75" customHeight="1" x14ac:dyDescent="0.35">
      <c r="A10" s="365" t="s">
        <v>780</v>
      </c>
      <c r="B10" s="359" t="s">
        <v>781</v>
      </c>
      <c r="C10" s="365" t="s">
        <v>782</v>
      </c>
      <c r="D10" s="321"/>
      <c r="E10" s="39"/>
      <c r="F10" s="39"/>
      <c r="G10" s="39"/>
      <c r="H10" s="39"/>
      <c r="I10" s="316"/>
      <c r="J10" s="316"/>
    </row>
    <row r="11" spans="1:10" ht="15.75" customHeight="1" x14ac:dyDescent="0.35">
      <c r="A11" s="365" t="s">
        <v>783</v>
      </c>
      <c r="B11" s="359" t="s">
        <v>784</v>
      </c>
      <c r="C11" s="365" t="s">
        <v>785</v>
      </c>
      <c r="D11" s="321"/>
      <c r="E11" s="39"/>
      <c r="F11" s="39"/>
      <c r="G11" s="39"/>
      <c r="H11" s="39"/>
      <c r="I11" s="316"/>
      <c r="J11" s="316"/>
    </row>
    <row r="12" spans="1:10" ht="15.75" customHeight="1" x14ac:dyDescent="0.35">
      <c r="A12" s="365" t="s">
        <v>786</v>
      </c>
      <c r="B12" s="359" t="s">
        <v>614</v>
      </c>
      <c r="C12" s="365" t="s">
        <v>787</v>
      </c>
      <c r="D12" s="321"/>
      <c r="E12" s="39"/>
      <c r="F12" s="39"/>
      <c r="G12" s="39"/>
      <c r="H12" s="39"/>
      <c r="I12" s="316"/>
      <c r="J12" s="316"/>
    </row>
    <row r="13" spans="1:10" ht="15.75" customHeight="1" x14ac:dyDescent="0.35">
      <c r="A13" s="365" t="s">
        <v>788</v>
      </c>
      <c r="B13" s="991"/>
      <c r="C13" s="365" t="s">
        <v>789</v>
      </c>
      <c r="D13" s="320"/>
      <c r="E13" s="39"/>
      <c r="F13" s="39"/>
      <c r="G13" s="39"/>
      <c r="H13" s="39"/>
      <c r="I13" s="316"/>
      <c r="J13" s="316"/>
    </row>
    <row r="14" spans="1:10" ht="15.75" customHeight="1" x14ac:dyDescent="0.35">
      <c r="A14" s="365" t="s">
        <v>790</v>
      </c>
      <c r="B14" s="844" t="s">
        <v>606</v>
      </c>
      <c r="C14" s="365" t="s">
        <v>791</v>
      </c>
      <c r="D14" s="321"/>
      <c r="E14" s="39"/>
      <c r="F14" s="39"/>
      <c r="G14" s="39"/>
      <c r="H14" s="39"/>
      <c r="I14" s="316"/>
      <c r="J14" s="316"/>
    </row>
    <row r="15" spans="1:10" ht="15.75" customHeight="1" x14ac:dyDescent="0.35">
      <c r="A15" s="365" t="s">
        <v>792</v>
      </c>
      <c r="B15" s="365" t="s">
        <v>793</v>
      </c>
      <c r="C15" s="365" t="s">
        <v>794</v>
      </c>
      <c r="D15" s="321"/>
      <c r="E15" s="39"/>
      <c r="F15" s="39"/>
      <c r="G15" s="39"/>
      <c r="H15" s="39"/>
      <c r="I15" s="316"/>
      <c r="J15" s="316"/>
    </row>
    <row r="16" spans="1:10" ht="15.75" customHeight="1" x14ac:dyDescent="0.35">
      <c r="A16" s="365" t="s">
        <v>795</v>
      </c>
      <c r="B16" s="365" t="s">
        <v>796</v>
      </c>
      <c r="C16" s="82" t="s">
        <v>797</v>
      </c>
      <c r="D16" s="321"/>
      <c r="E16" s="39"/>
      <c r="F16" s="39"/>
      <c r="G16" s="39"/>
      <c r="H16" s="39"/>
      <c r="I16" s="316"/>
      <c r="J16" s="316"/>
    </row>
    <row r="17" spans="1:10" ht="15.75" customHeight="1" x14ac:dyDescent="0.35">
      <c r="A17" s="365" t="s">
        <v>798</v>
      </c>
      <c r="B17" s="365" t="s">
        <v>799</v>
      </c>
      <c r="C17" s="365" t="s">
        <v>800</v>
      </c>
      <c r="D17" s="38"/>
      <c r="E17" s="39"/>
      <c r="F17" s="39"/>
      <c r="G17" s="39"/>
      <c r="H17" s="39"/>
      <c r="I17" s="316"/>
      <c r="J17" s="316"/>
    </row>
    <row r="18" spans="1:10" ht="15.75" customHeight="1" x14ac:dyDescent="0.35">
      <c r="A18" s="365" t="s">
        <v>801</v>
      </c>
      <c r="B18" s="82" t="s">
        <v>802</v>
      </c>
      <c r="C18" s="365" t="s">
        <v>803</v>
      </c>
      <c r="D18" s="38"/>
      <c r="E18" s="39"/>
      <c r="F18" s="39"/>
      <c r="G18" s="39"/>
      <c r="H18" s="39"/>
      <c r="I18" s="316"/>
      <c r="J18" s="316"/>
    </row>
    <row r="19" spans="1:10" s="393" customFormat="1" ht="15.75" customHeight="1" x14ac:dyDescent="0.35">
      <c r="A19" s="365" t="s">
        <v>804</v>
      </c>
      <c r="B19" s="82" t="s">
        <v>805</v>
      </c>
      <c r="C19" s="365" t="s">
        <v>806</v>
      </c>
      <c r="D19" s="38"/>
      <c r="E19" s="39"/>
      <c r="F19" s="39"/>
      <c r="G19" s="39"/>
      <c r="H19" s="39"/>
      <c r="I19" s="316"/>
      <c r="J19" s="316"/>
    </row>
    <row r="20" spans="1:10" s="393" customFormat="1" ht="15.75" customHeight="1" x14ac:dyDescent="0.35">
      <c r="A20" s="365" t="s">
        <v>807</v>
      </c>
      <c r="B20" s="365" t="s">
        <v>808</v>
      </c>
      <c r="C20" s="365" t="s">
        <v>809</v>
      </c>
      <c r="D20" s="38"/>
      <c r="E20" s="39"/>
      <c r="F20" s="39"/>
      <c r="G20" s="39"/>
      <c r="H20" s="39"/>
      <c r="I20" s="316"/>
      <c r="J20" s="316"/>
    </row>
    <row r="21" spans="1:10" ht="15.75" customHeight="1" x14ac:dyDescent="0.35">
      <c r="A21" s="365" t="s">
        <v>810</v>
      </c>
      <c r="B21" s="365" t="s">
        <v>811</v>
      </c>
      <c r="C21" s="365" t="s">
        <v>812</v>
      </c>
      <c r="D21" s="38"/>
      <c r="E21" s="39"/>
      <c r="F21" s="39"/>
      <c r="G21" s="39"/>
      <c r="H21" s="39"/>
      <c r="I21" s="316"/>
      <c r="J21" s="316"/>
    </row>
    <row r="22" spans="1:10" ht="15.75" customHeight="1" x14ac:dyDescent="0.35">
      <c r="A22" s="365" t="s">
        <v>813</v>
      </c>
      <c r="B22" s="365" t="s">
        <v>814</v>
      </c>
      <c r="C22" s="365" t="s">
        <v>815</v>
      </c>
      <c r="D22" s="38"/>
      <c r="E22" s="39"/>
      <c r="F22" s="39"/>
      <c r="G22" s="39"/>
      <c r="H22" s="39"/>
      <c r="I22" s="316"/>
      <c r="J22" s="316"/>
    </row>
    <row r="23" spans="1:10" ht="15.75" customHeight="1" x14ac:dyDescent="0.35">
      <c r="A23" s="39"/>
      <c r="B23" s="365" t="s">
        <v>816</v>
      </c>
      <c r="C23" s="365" t="s">
        <v>817</v>
      </c>
      <c r="D23" s="38"/>
      <c r="E23" s="39"/>
      <c r="F23" s="39"/>
      <c r="G23" s="39"/>
      <c r="H23" s="39"/>
      <c r="I23" s="316"/>
      <c r="J23" s="316"/>
    </row>
    <row r="24" spans="1:10" ht="15.75" customHeight="1" x14ac:dyDescent="0.35">
      <c r="A24" s="844" t="s">
        <v>463</v>
      </c>
      <c r="B24" s="365" t="s">
        <v>818</v>
      </c>
      <c r="C24" s="365" t="s">
        <v>656</v>
      </c>
      <c r="D24" s="38"/>
      <c r="E24" s="39"/>
      <c r="F24" s="39"/>
      <c r="G24" s="39"/>
      <c r="H24" s="39"/>
      <c r="I24" s="316"/>
      <c r="J24" s="316"/>
    </row>
    <row r="25" spans="1:10" ht="15.75" customHeight="1" x14ac:dyDescent="0.35">
      <c r="A25" s="359" t="s">
        <v>819</v>
      </c>
      <c r="B25" s="365" t="s">
        <v>820</v>
      </c>
      <c r="C25" s="365" t="s">
        <v>821</v>
      </c>
      <c r="D25" s="38"/>
      <c r="E25" s="39"/>
      <c r="F25" s="39"/>
      <c r="G25" s="39"/>
      <c r="H25" s="39"/>
      <c r="I25" s="316"/>
      <c r="J25" s="316"/>
    </row>
    <row r="26" spans="1:10" ht="15.75" customHeight="1" x14ac:dyDescent="0.35">
      <c r="A26" s="359" t="s">
        <v>822</v>
      </c>
      <c r="B26" s="365" t="s">
        <v>823</v>
      </c>
      <c r="C26" s="843" t="s">
        <v>824</v>
      </c>
      <c r="D26" s="38"/>
      <c r="E26" s="39"/>
      <c r="F26" s="39"/>
      <c r="G26" s="39"/>
      <c r="H26" s="39"/>
      <c r="I26" s="316"/>
      <c r="J26" s="316"/>
    </row>
    <row r="27" spans="1:10" ht="15.75" customHeight="1" x14ac:dyDescent="0.35">
      <c r="A27" s="359" t="s">
        <v>825</v>
      </c>
      <c r="B27" s="365" t="s">
        <v>826</v>
      </c>
      <c r="C27" s="843" t="s">
        <v>827</v>
      </c>
      <c r="D27" s="38"/>
      <c r="E27" s="39"/>
      <c r="F27" s="39"/>
      <c r="G27" s="39"/>
      <c r="H27" s="39"/>
      <c r="I27" s="316"/>
      <c r="J27" s="316"/>
    </row>
    <row r="28" spans="1:10" ht="15.75" customHeight="1" x14ac:dyDescent="0.35">
      <c r="A28" s="359" t="s">
        <v>828</v>
      </c>
      <c r="B28" s="365" t="s">
        <v>829</v>
      </c>
      <c r="C28" s="843" t="s">
        <v>830</v>
      </c>
      <c r="D28" s="38"/>
      <c r="E28" s="39"/>
      <c r="F28" s="39"/>
      <c r="G28" s="39"/>
      <c r="H28" s="39"/>
      <c r="I28" s="316"/>
      <c r="J28" s="316"/>
    </row>
    <row r="29" spans="1:10" ht="15.75" customHeight="1" x14ac:dyDescent="0.35">
      <c r="A29" s="359" t="s">
        <v>831</v>
      </c>
      <c r="B29" s="365" t="s">
        <v>832</v>
      </c>
      <c r="C29" s="843" t="s">
        <v>833</v>
      </c>
      <c r="D29" s="38"/>
      <c r="E29" s="39"/>
      <c r="F29" s="39"/>
      <c r="G29" s="39"/>
      <c r="H29" s="39"/>
      <c r="I29" s="316"/>
      <c r="J29" s="316"/>
    </row>
    <row r="30" spans="1:10" ht="15.75" customHeight="1" x14ac:dyDescent="0.35">
      <c r="A30" s="359" t="s">
        <v>834</v>
      </c>
      <c r="B30" s="365" t="s">
        <v>835</v>
      </c>
      <c r="C30" s="843" t="s">
        <v>836</v>
      </c>
      <c r="D30" s="38"/>
      <c r="E30" s="39"/>
      <c r="F30" s="39"/>
      <c r="G30" s="39"/>
      <c r="H30" s="39"/>
      <c r="I30" s="316"/>
      <c r="J30" s="316"/>
    </row>
    <row r="31" spans="1:10" ht="15.75" customHeight="1" x14ac:dyDescent="0.35">
      <c r="A31" s="359" t="s">
        <v>837</v>
      </c>
      <c r="B31" s="365" t="s">
        <v>838</v>
      </c>
      <c r="C31" s="843" t="s">
        <v>839</v>
      </c>
      <c r="D31" s="38"/>
      <c r="E31" s="39"/>
      <c r="F31" s="39"/>
      <c r="G31" s="39"/>
      <c r="H31" s="39"/>
      <c r="I31" s="316"/>
      <c r="J31" s="316"/>
    </row>
    <row r="32" spans="1:10" ht="15.75" customHeight="1" x14ac:dyDescent="0.35">
      <c r="A32" s="359" t="s">
        <v>840</v>
      </c>
      <c r="B32" s="365" t="s">
        <v>841</v>
      </c>
      <c r="C32" s="843" t="s">
        <v>842</v>
      </c>
      <c r="D32" s="38"/>
      <c r="E32" s="39"/>
      <c r="F32" s="39"/>
      <c r="G32" s="39"/>
      <c r="H32" s="39"/>
      <c r="I32" s="316"/>
      <c r="J32" s="316"/>
    </row>
    <row r="33" spans="1:10" ht="15.75" customHeight="1" x14ac:dyDescent="0.35">
      <c r="A33" s="359" t="s">
        <v>843</v>
      </c>
      <c r="B33" s="365" t="s">
        <v>844</v>
      </c>
      <c r="C33" s="843" t="s">
        <v>845</v>
      </c>
      <c r="D33" s="38"/>
      <c r="E33" s="39"/>
      <c r="F33" s="39"/>
      <c r="G33" s="39"/>
      <c r="H33" s="39"/>
      <c r="I33" s="316"/>
      <c r="J33" s="316"/>
    </row>
    <row r="34" spans="1:10" ht="15.75" customHeight="1" x14ac:dyDescent="0.35">
      <c r="A34" s="359" t="s">
        <v>846</v>
      </c>
      <c r="B34" s="365" t="s">
        <v>847</v>
      </c>
      <c r="C34" s="843" t="s">
        <v>848</v>
      </c>
      <c r="D34" s="38"/>
      <c r="E34" s="39"/>
      <c r="F34" s="39"/>
      <c r="G34" s="39"/>
      <c r="H34" s="39"/>
      <c r="I34" s="316"/>
      <c r="J34" s="316"/>
    </row>
    <row r="35" spans="1:10" s="388" customFormat="1" ht="15.75" customHeight="1" x14ac:dyDescent="0.35">
      <c r="A35" s="359" t="s">
        <v>849</v>
      </c>
      <c r="B35" s="365" t="s">
        <v>850</v>
      </c>
      <c r="C35" s="843" t="s">
        <v>851</v>
      </c>
      <c r="D35" s="38"/>
      <c r="E35" s="39"/>
      <c r="F35" s="39"/>
      <c r="G35" s="39"/>
      <c r="H35" s="39"/>
      <c r="I35" s="316"/>
      <c r="J35" s="316"/>
    </row>
    <row r="36" spans="1:10" ht="15.75" customHeight="1" x14ac:dyDescent="0.35">
      <c r="A36" s="359" t="s">
        <v>852</v>
      </c>
      <c r="B36" s="365" t="s">
        <v>853</v>
      </c>
      <c r="C36" s="322"/>
      <c r="D36" s="38"/>
      <c r="E36" s="39"/>
      <c r="F36" s="39"/>
      <c r="G36" s="39"/>
      <c r="H36" s="39"/>
      <c r="I36" s="316"/>
      <c r="J36" s="316"/>
    </row>
    <row r="37" spans="1:10" ht="15.75" customHeight="1" x14ac:dyDescent="0.35">
      <c r="A37" s="991"/>
      <c r="B37" s="991"/>
      <c r="C37" s="322"/>
      <c r="D37" s="38"/>
      <c r="E37" s="39"/>
      <c r="F37" s="39"/>
      <c r="G37" s="39"/>
      <c r="H37" s="39"/>
      <c r="I37" s="316"/>
      <c r="J37" s="316"/>
    </row>
    <row r="38" spans="1:10" s="393" customFormat="1" ht="15.75" customHeight="1" x14ac:dyDescent="0.35">
      <c r="A38" s="991"/>
      <c r="B38" s="991"/>
      <c r="C38" s="348"/>
      <c r="D38" s="38"/>
      <c r="E38" s="39"/>
      <c r="F38" s="39"/>
      <c r="G38" s="39"/>
      <c r="H38" s="39"/>
      <c r="I38" s="316"/>
      <c r="J38" s="316"/>
    </row>
    <row r="39" spans="1:10" s="393" customFormat="1" ht="15.75" customHeight="1" x14ac:dyDescent="0.35">
      <c r="A39" s="39"/>
      <c r="B39" s="991"/>
      <c r="C39" s="322"/>
      <c r="D39" s="38"/>
      <c r="E39" s="39"/>
      <c r="F39" s="39"/>
      <c r="G39" s="39"/>
      <c r="H39" s="39"/>
      <c r="I39" s="316"/>
      <c r="J39" s="316"/>
    </row>
    <row r="40" spans="1:10" ht="15.75" customHeight="1" x14ac:dyDescent="0.35">
      <c r="A40" s="991"/>
      <c r="B40" s="991"/>
      <c r="C40" s="322"/>
      <c r="D40" s="38"/>
      <c r="E40" s="39"/>
      <c r="F40" s="39"/>
      <c r="G40" s="39"/>
      <c r="H40" s="39"/>
      <c r="I40" s="316"/>
      <c r="J40" s="316"/>
    </row>
    <row r="41" spans="1:10" ht="15.75" customHeight="1" x14ac:dyDescent="0.35">
      <c r="A41" s="991"/>
      <c r="B41" s="991"/>
      <c r="C41" s="322"/>
      <c r="D41" s="38"/>
      <c r="E41" s="39"/>
      <c r="F41" s="39"/>
      <c r="G41" s="39"/>
      <c r="H41" s="39"/>
      <c r="I41" s="316"/>
      <c r="J41" s="316"/>
    </row>
    <row r="42" spans="1:10" ht="15.75" customHeight="1" x14ac:dyDescent="0.35">
      <c r="A42" s="991"/>
      <c r="B42" s="991"/>
      <c r="C42" s="348"/>
      <c r="D42" s="38"/>
      <c r="E42" s="39"/>
      <c r="F42" s="39"/>
      <c r="G42" s="39"/>
      <c r="H42" s="39"/>
      <c r="I42" s="316"/>
      <c r="J42" s="316"/>
    </row>
    <row r="43" spans="1:10" ht="15.75" customHeight="1" x14ac:dyDescent="0.35">
      <c r="A43" s="991"/>
      <c r="B43" s="991"/>
      <c r="C43" s="321"/>
      <c r="D43" s="38"/>
      <c r="E43" s="39"/>
      <c r="F43" s="39"/>
      <c r="G43" s="39"/>
      <c r="H43" s="39"/>
      <c r="I43" s="316"/>
      <c r="J43" s="316"/>
    </row>
    <row r="44" spans="1:10" ht="15.75" customHeight="1" x14ac:dyDescent="0.35">
      <c r="A44" s="991"/>
      <c r="B44" s="991"/>
      <c r="C44" s="991"/>
      <c r="D44" s="38"/>
      <c r="E44" s="39"/>
      <c r="F44" s="39"/>
      <c r="G44" s="39"/>
      <c r="H44" s="39"/>
      <c r="I44" s="316"/>
      <c r="J44" s="316"/>
    </row>
    <row r="45" spans="1:10" s="393" customFormat="1" ht="15.75" customHeight="1" x14ac:dyDescent="0.35">
      <c r="A45" s="991"/>
      <c r="B45" s="39"/>
      <c r="C45" s="991"/>
      <c r="D45" s="38"/>
      <c r="E45" s="39"/>
      <c r="F45" s="39"/>
      <c r="G45" s="39"/>
      <c r="H45" s="39"/>
      <c r="I45" s="316"/>
      <c r="J45" s="316"/>
    </row>
    <row r="46" spans="1:10" ht="15.75" customHeight="1" x14ac:dyDescent="0.35">
      <c r="A46" s="991"/>
      <c r="B46" s="991"/>
      <c r="C46" s="991"/>
      <c r="D46" s="38"/>
      <c r="E46" s="39"/>
      <c r="F46" s="39"/>
      <c r="G46" s="39"/>
      <c r="H46" s="39"/>
      <c r="I46" s="316"/>
      <c r="J46" s="316"/>
    </row>
    <row r="47" spans="1:10" ht="15.75" customHeight="1" x14ac:dyDescent="0.35">
      <c r="A47" s="991"/>
      <c r="B47" s="991"/>
      <c r="C47" s="991"/>
      <c r="D47" s="320"/>
      <c r="E47" s="39"/>
      <c r="F47" s="39"/>
      <c r="G47" s="39"/>
      <c r="H47" s="39"/>
      <c r="I47" s="316"/>
      <c r="J47" s="316"/>
    </row>
    <row r="48" spans="1:10" ht="15.75" customHeight="1" x14ac:dyDescent="0.35">
      <c r="A48" s="991"/>
      <c r="B48" s="991"/>
      <c r="C48" s="991"/>
      <c r="D48" s="320"/>
      <c r="E48" s="39"/>
      <c r="F48" s="39"/>
      <c r="G48" s="39"/>
      <c r="H48" s="39"/>
      <c r="I48" s="316"/>
      <c r="J48" s="316"/>
    </row>
    <row r="49" spans="1:10" ht="15.75" customHeight="1" x14ac:dyDescent="0.35">
      <c r="A49" s="991"/>
      <c r="B49" s="991"/>
      <c r="C49" s="991"/>
      <c r="D49" s="320"/>
      <c r="E49" s="39"/>
      <c r="F49" s="39"/>
      <c r="G49" s="39"/>
      <c r="H49" s="39"/>
      <c r="I49" s="316"/>
      <c r="J49" s="316"/>
    </row>
    <row r="50" spans="1:10" ht="15.75" customHeight="1" x14ac:dyDescent="0.25">
      <c r="A50" s="991"/>
      <c r="B50" s="991"/>
      <c r="C50" s="991"/>
      <c r="D50" s="320"/>
      <c r="E50" s="39"/>
      <c r="F50" s="39"/>
      <c r="G50" s="39"/>
      <c r="H50" s="39"/>
      <c r="I50" s="991"/>
      <c r="J50" s="991"/>
    </row>
    <row r="51" spans="1:10" ht="15.75" customHeight="1" x14ac:dyDescent="0.25">
      <c r="A51" s="991"/>
      <c r="B51" s="991"/>
      <c r="C51" s="991"/>
      <c r="D51" s="38"/>
      <c r="E51" s="39"/>
      <c r="F51" s="39"/>
      <c r="G51" s="39"/>
      <c r="H51" s="39"/>
      <c r="I51" s="991"/>
      <c r="J51" s="991"/>
    </row>
    <row r="52" spans="1:10" ht="15.75" customHeight="1" x14ac:dyDescent="0.25">
      <c r="A52" s="991"/>
      <c r="B52" s="991"/>
      <c r="C52" s="991"/>
      <c r="D52" s="38"/>
      <c r="E52" s="39"/>
      <c r="F52" s="39"/>
      <c r="G52" s="39"/>
      <c r="H52" s="39"/>
      <c r="I52" s="991"/>
      <c r="J52" s="991"/>
    </row>
    <row r="53" spans="1:10" ht="15.75" customHeight="1" x14ac:dyDescent="0.25">
      <c r="A53" s="991"/>
      <c r="B53" s="991"/>
      <c r="C53" s="991"/>
      <c r="D53" s="991"/>
      <c r="E53" s="991"/>
      <c r="F53" s="991"/>
      <c r="G53" s="991"/>
      <c r="H53" s="991"/>
      <c r="I53" s="991"/>
      <c r="J53" s="991"/>
    </row>
    <row r="54" spans="1:10" ht="15.75" customHeight="1" x14ac:dyDescent="0.25">
      <c r="A54" s="991"/>
      <c r="B54" s="991"/>
      <c r="C54" s="991"/>
      <c r="D54" s="991"/>
      <c r="E54" s="991"/>
      <c r="F54" s="991"/>
      <c r="G54" s="991"/>
      <c r="H54" s="991"/>
      <c r="I54" s="991"/>
      <c r="J54" s="991"/>
    </row>
    <row r="55" spans="1:10" x14ac:dyDescent="0.25">
      <c r="A55" s="991"/>
      <c r="B55" s="991"/>
      <c r="C55" s="991"/>
      <c r="D55" s="991"/>
      <c r="E55" s="991"/>
      <c r="F55" s="991"/>
      <c r="G55" s="991"/>
      <c r="H55" s="991"/>
      <c r="I55" s="991"/>
      <c r="J55" s="991"/>
    </row>
    <row r="56" spans="1:10" x14ac:dyDescent="0.25">
      <c r="A56" s="991"/>
      <c r="B56" s="991"/>
      <c r="C56" s="991"/>
      <c r="D56" s="991"/>
      <c r="E56" s="991"/>
      <c r="F56" s="991"/>
      <c r="G56" s="991"/>
      <c r="H56" s="991"/>
      <c r="I56" s="991"/>
      <c r="J56" s="991"/>
    </row>
    <row r="57" spans="1:10" x14ac:dyDescent="0.25">
      <c r="A57" s="991"/>
      <c r="B57" s="991"/>
      <c r="C57" s="991"/>
      <c r="D57" s="991"/>
      <c r="E57" s="991"/>
      <c r="F57" s="991"/>
      <c r="G57" s="991"/>
      <c r="H57" s="991"/>
      <c r="I57" s="991"/>
      <c r="J57" s="991"/>
    </row>
    <row r="58" spans="1:10" x14ac:dyDescent="0.25">
      <c r="A58" s="991"/>
      <c r="B58" s="991"/>
      <c r="C58" s="991"/>
      <c r="D58" s="991"/>
      <c r="E58" s="991"/>
      <c r="F58" s="991"/>
      <c r="G58" s="991"/>
      <c r="H58" s="991"/>
      <c r="I58" s="991"/>
      <c r="J58" s="991"/>
    </row>
    <row r="59" spans="1:10" x14ac:dyDescent="0.25">
      <c r="A59" s="991"/>
      <c r="B59" s="991"/>
      <c r="C59" s="991"/>
      <c r="D59" s="991"/>
      <c r="E59" s="991"/>
      <c r="F59" s="991"/>
      <c r="G59" s="991"/>
      <c r="H59" s="991"/>
      <c r="I59" s="991"/>
      <c r="J59" s="991"/>
    </row>
    <row r="60" spans="1:10" x14ac:dyDescent="0.25">
      <c r="A60" s="991"/>
      <c r="B60" s="991"/>
      <c r="C60" s="991"/>
      <c r="D60" s="991"/>
      <c r="E60" s="991"/>
      <c r="F60" s="991"/>
      <c r="G60" s="991"/>
      <c r="H60" s="991"/>
      <c r="I60" s="991"/>
      <c r="J60" s="991"/>
    </row>
    <row r="61" spans="1:10" x14ac:dyDescent="0.25">
      <c r="A61" s="991"/>
      <c r="B61" s="991"/>
      <c r="C61" s="991"/>
      <c r="D61" s="991"/>
      <c r="E61" s="991"/>
      <c r="F61" s="991"/>
      <c r="G61" s="991"/>
      <c r="H61" s="991"/>
      <c r="I61" s="991"/>
      <c r="J61" s="991"/>
    </row>
    <row r="62" spans="1:10" x14ac:dyDescent="0.25">
      <c r="A62" s="991"/>
      <c r="B62" s="991"/>
      <c r="C62" s="991"/>
      <c r="D62" s="991"/>
      <c r="E62" s="991"/>
      <c r="F62" s="991"/>
      <c r="G62" s="991"/>
      <c r="H62" s="991"/>
      <c r="I62" s="991"/>
      <c r="J62" s="991"/>
    </row>
    <row r="63" spans="1:10" x14ac:dyDescent="0.25">
      <c r="A63" s="991"/>
      <c r="B63" s="991"/>
      <c r="C63" s="991"/>
      <c r="D63" s="991"/>
      <c r="E63" s="991"/>
      <c r="F63" s="991"/>
      <c r="G63" s="991"/>
      <c r="H63" s="991"/>
      <c r="I63" s="991"/>
      <c r="J63" s="991"/>
    </row>
  </sheetData>
  <mergeCells count="1">
    <mergeCell ref="A1:C1"/>
  </mergeCells>
  <printOptions horizontalCentered="1" verticalCentered="1"/>
  <pageMargins left="0.5" right="0.7" top="0.5" bottom="0.75" header="0.3" footer="0.3"/>
  <pageSetup scale="76" fitToHeight="0" orientation="landscape" r:id="rId1"/>
  <headerFooter differentFirst="1">
    <firstFooter xml:space="preserve">&amp;C
</first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7"/>
  <sheetViews>
    <sheetView zoomScaleNormal="100" workbookViewId="0">
      <selection sqref="A1:C1"/>
    </sheetView>
  </sheetViews>
  <sheetFormatPr defaultRowHeight="15" x14ac:dyDescent="0.25"/>
  <cols>
    <col min="1" max="1" width="58.85546875" style="124" customWidth="1"/>
    <col min="2" max="2" width="66.42578125" style="256" customWidth="1"/>
    <col min="3" max="3" width="51.85546875" style="124" customWidth="1"/>
    <col min="4" max="4" width="13.28515625" style="124" hidden="1" customWidth="1"/>
    <col min="5" max="5" width="53.5703125" style="124" customWidth="1"/>
    <col min="6" max="6" width="36.28515625" style="124" hidden="1" customWidth="1"/>
    <col min="7" max="16384" width="9.140625" style="124"/>
  </cols>
  <sheetData>
    <row r="1" spans="1:5" ht="15.75" customHeight="1" x14ac:dyDescent="0.25">
      <c r="A1" s="1109" t="s">
        <v>854</v>
      </c>
      <c r="B1" s="1109"/>
      <c r="C1" s="1109"/>
      <c r="D1" s="60"/>
      <c r="E1" s="60"/>
    </row>
    <row r="2" spans="1:5" ht="15.75" customHeight="1" x14ac:dyDescent="0.35">
      <c r="A2" s="408"/>
      <c r="B2" s="408"/>
      <c r="C2" s="408"/>
      <c r="D2" s="60"/>
      <c r="E2" s="60"/>
    </row>
    <row r="3" spans="1:5" ht="15.75" customHeight="1" x14ac:dyDescent="0.25">
      <c r="A3" s="844" t="s">
        <v>707</v>
      </c>
      <c r="B3" s="844" t="s">
        <v>675</v>
      </c>
      <c r="C3" s="844" t="s">
        <v>855</v>
      </c>
      <c r="D3" s="60"/>
      <c r="E3" s="60"/>
    </row>
    <row r="4" spans="1:5" ht="15.75" customHeight="1" x14ac:dyDescent="0.25">
      <c r="A4" s="365" t="s">
        <v>856</v>
      </c>
      <c r="B4" s="365" t="s">
        <v>857</v>
      </c>
      <c r="C4" s="365" t="s">
        <v>858</v>
      </c>
      <c r="D4" s="60"/>
      <c r="E4" s="60"/>
    </row>
    <row r="5" spans="1:5" ht="15.75" customHeight="1" x14ac:dyDescent="0.25">
      <c r="A5" s="365" t="s">
        <v>859</v>
      </c>
      <c r="B5" s="365" t="s">
        <v>860</v>
      </c>
      <c r="C5" s="365" t="s">
        <v>861</v>
      </c>
      <c r="D5" s="60"/>
      <c r="E5" s="60"/>
    </row>
    <row r="6" spans="1:5" ht="15.75" customHeight="1" x14ac:dyDescent="0.25">
      <c r="A6" s="365" t="s">
        <v>862</v>
      </c>
      <c r="B6" s="365" t="s">
        <v>863</v>
      </c>
      <c r="C6" s="39"/>
      <c r="D6" s="60"/>
      <c r="E6" s="60"/>
    </row>
    <row r="7" spans="1:5" s="393" customFormat="1" ht="15.75" customHeight="1" x14ac:dyDescent="0.25">
      <c r="A7" s="365" t="s">
        <v>864</v>
      </c>
      <c r="B7" s="365" t="s">
        <v>865</v>
      </c>
      <c r="C7" s="844" t="s">
        <v>573</v>
      </c>
      <c r="D7" s="60"/>
      <c r="E7" s="60"/>
    </row>
    <row r="8" spans="1:5" ht="15.75" customHeight="1" x14ac:dyDescent="0.25">
      <c r="A8" s="365" t="s">
        <v>866</v>
      </c>
      <c r="B8" s="365" t="s">
        <v>867</v>
      </c>
      <c r="C8" s="365" t="s">
        <v>868</v>
      </c>
      <c r="D8" s="60"/>
      <c r="E8" s="60"/>
    </row>
    <row r="9" spans="1:5" s="393" customFormat="1" ht="15.75" customHeight="1" x14ac:dyDescent="0.25">
      <c r="A9" s="365" t="s">
        <v>869</v>
      </c>
      <c r="B9" s="365" t="s">
        <v>870</v>
      </c>
      <c r="C9" s="365" t="s">
        <v>871</v>
      </c>
      <c r="D9" s="60"/>
      <c r="E9" s="60"/>
    </row>
    <row r="10" spans="1:5" ht="15.75" customHeight="1" x14ac:dyDescent="0.25">
      <c r="A10" s="365" t="s">
        <v>872</v>
      </c>
      <c r="B10" s="365" t="s">
        <v>873</v>
      </c>
      <c r="C10" s="365" t="s">
        <v>874</v>
      </c>
      <c r="D10" s="60"/>
      <c r="E10" s="60"/>
    </row>
    <row r="11" spans="1:5" s="393" customFormat="1" ht="15.75" customHeight="1" x14ac:dyDescent="0.25">
      <c r="A11" s="365" t="s">
        <v>875</v>
      </c>
      <c r="B11" s="365" t="s">
        <v>876</v>
      </c>
      <c r="C11" s="365" t="s">
        <v>877</v>
      </c>
      <c r="D11" s="60"/>
      <c r="E11" s="60"/>
    </row>
    <row r="12" spans="1:5" ht="15.75" customHeight="1" x14ac:dyDescent="0.25">
      <c r="A12" s="365" t="s">
        <v>878</v>
      </c>
      <c r="B12" s="365" t="s">
        <v>879</v>
      </c>
      <c r="C12" s="365" t="s">
        <v>880</v>
      </c>
      <c r="D12" s="60"/>
      <c r="E12" s="60"/>
    </row>
    <row r="13" spans="1:5" ht="15.75" customHeight="1" x14ac:dyDescent="0.25">
      <c r="A13" s="365" t="s">
        <v>881</v>
      </c>
      <c r="B13" s="365" t="s">
        <v>882</v>
      </c>
      <c r="C13" s="365" t="s">
        <v>883</v>
      </c>
      <c r="D13" s="60"/>
      <c r="E13" s="60"/>
    </row>
    <row r="14" spans="1:5" s="393" customFormat="1" ht="15.75" customHeight="1" x14ac:dyDescent="0.25">
      <c r="A14" s="365" t="s">
        <v>884</v>
      </c>
      <c r="B14" s="365" t="s">
        <v>885</v>
      </c>
      <c r="C14" s="365" t="s">
        <v>886</v>
      </c>
      <c r="D14" s="60"/>
      <c r="E14" s="60"/>
    </row>
    <row r="15" spans="1:5" ht="15.75" customHeight="1" x14ac:dyDescent="0.25">
      <c r="A15" s="365" t="s">
        <v>887</v>
      </c>
      <c r="B15" s="365" t="s">
        <v>888</v>
      </c>
      <c r="C15" s="365" t="s">
        <v>889</v>
      </c>
      <c r="D15" s="60"/>
      <c r="E15" s="60"/>
    </row>
    <row r="16" spans="1:5" ht="15.75" customHeight="1" x14ac:dyDescent="0.25">
      <c r="A16" s="365" t="s">
        <v>890</v>
      </c>
      <c r="B16" s="365" t="s">
        <v>891</v>
      </c>
      <c r="C16" s="365" t="s">
        <v>892</v>
      </c>
      <c r="D16" s="60"/>
      <c r="E16" s="60"/>
    </row>
    <row r="17" spans="1:5" s="393" customFormat="1" ht="15.75" customHeight="1" x14ac:dyDescent="0.25">
      <c r="A17" s="365" t="s">
        <v>893</v>
      </c>
      <c r="B17" s="365" t="s">
        <v>894</v>
      </c>
      <c r="C17" s="365" t="s">
        <v>895</v>
      </c>
      <c r="D17" s="60"/>
      <c r="E17" s="60"/>
    </row>
    <row r="18" spans="1:5" s="393" customFormat="1" ht="15.75" customHeight="1" x14ac:dyDescent="0.25">
      <c r="A18" s="365" t="s">
        <v>896</v>
      </c>
      <c r="B18" s="365" t="s">
        <v>897</v>
      </c>
      <c r="C18" s="365" t="s">
        <v>898</v>
      </c>
      <c r="D18" s="60"/>
      <c r="E18" s="60"/>
    </row>
    <row r="19" spans="1:5" s="393" customFormat="1" ht="15.75" customHeight="1" x14ac:dyDescent="0.25">
      <c r="A19" s="365" t="s">
        <v>899</v>
      </c>
      <c r="B19" s="365" t="s">
        <v>900</v>
      </c>
      <c r="C19" s="365" t="s">
        <v>901</v>
      </c>
      <c r="D19" s="60"/>
      <c r="E19" s="60"/>
    </row>
    <row r="20" spans="1:5" s="393" customFormat="1" ht="15.75" customHeight="1" x14ac:dyDescent="0.25">
      <c r="A20" s="365" t="s">
        <v>902</v>
      </c>
      <c r="B20" s="365" t="s">
        <v>903</v>
      </c>
      <c r="C20" s="365" t="s">
        <v>904</v>
      </c>
      <c r="D20" s="60"/>
      <c r="E20" s="60"/>
    </row>
    <row r="21" spans="1:5" s="393" customFormat="1" ht="15.75" customHeight="1" x14ac:dyDescent="0.25">
      <c r="A21" s="365" t="s">
        <v>905</v>
      </c>
      <c r="B21" s="365" t="s">
        <v>906</v>
      </c>
      <c r="C21" s="365" t="s">
        <v>907</v>
      </c>
      <c r="D21" s="60"/>
      <c r="E21" s="60"/>
    </row>
    <row r="22" spans="1:5" s="393" customFormat="1" ht="15.75" customHeight="1" x14ac:dyDescent="0.25">
      <c r="A22" s="365" t="s">
        <v>908</v>
      </c>
      <c r="B22" s="365" t="s">
        <v>909</v>
      </c>
      <c r="C22" s="365" t="s">
        <v>910</v>
      </c>
      <c r="D22" s="60"/>
      <c r="E22" s="60"/>
    </row>
    <row r="23" spans="1:5" s="393" customFormat="1" ht="15.75" customHeight="1" x14ac:dyDescent="0.25">
      <c r="A23" s="365" t="s">
        <v>911</v>
      </c>
      <c r="B23" s="365" t="s">
        <v>912</v>
      </c>
      <c r="C23" s="365" t="s">
        <v>913</v>
      </c>
      <c r="D23" s="60"/>
      <c r="E23" s="60"/>
    </row>
    <row r="24" spans="1:5" s="393" customFormat="1" ht="15.75" customHeight="1" x14ac:dyDescent="0.25">
      <c r="A24" s="365" t="s">
        <v>914</v>
      </c>
      <c r="B24" s="365" t="s">
        <v>915</v>
      </c>
      <c r="C24" s="365" t="s">
        <v>916</v>
      </c>
      <c r="D24" s="60"/>
      <c r="E24" s="60"/>
    </row>
    <row r="25" spans="1:5" s="393" customFormat="1" ht="15.75" customHeight="1" x14ac:dyDescent="0.25">
      <c r="A25" s="365" t="s">
        <v>917</v>
      </c>
      <c r="B25" s="365" t="s">
        <v>918</v>
      </c>
      <c r="C25" s="365" t="s">
        <v>919</v>
      </c>
      <c r="D25" s="60"/>
      <c r="E25" s="60"/>
    </row>
    <row r="26" spans="1:5" s="393" customFormat="1" ht="15.75" customHeight="1" x14ac:dyDescent="0.25">
      <c r="A26" s="365" t="s">
        <v>920</v>
      </c>
      <c r="B26" s="365" t="s">
        <v>921</v>
      </c>
      <c r="C26" s="365" t="s">
        <v>642</v>
      </c>
      <c r="D26" s="60"/>
      <c r="E26" s="60"/>
    </row>
    <row r="27" spans="1:5" s="393" customFormat="1" ht="15.75" customHeight="1" x14ac:dyDescent="0.25">
      <c r="A27" s="365" t="s">
        <v>922</v>
      </c>
      <c r="B27" s="365" t="s">
        <v>923</v>
      </c>
      <c r="C27" s="365" t="s">
        <v>924</v>
      </c>
      <c r="D27" s="60"/>
      <c r="E27" s="60"/>
    </row>
    <row r="28" spans="1:5" s="393" customFormat="1" ht="15.75" customHeight="1" x14ac:dyDescent="0.25">
      <c r="A28" s="365" t="s">
        <v>925</v>
      </c>
      <c r="B28" s="365" t="s">
        <v>926</v>
      </c>
      <c r="C28" s="365" t="s">
        <v>645</v>
      </c>
      <c r="D28" s="60"/>
      <c r="E28" s="60"/>
    </row>
    <row r="29" spans="1:5" s="393" customFormat="1" ht="15.75" customHeight="1" x14ac:dyDescent="0.25">
      <c r="A29" s="365" t="s">
        <v>927</v>
      </c>
      <c r="B29" s="365" t="s">
        <v>928</v>
      </c>
      <c r="C29" s="365" t="s">
        <v>648</v>
      </c>
      <c r="D29" s="60"/>
      <c r="E29" s="60"/>
    </row>
    <row r="30" spans="1:5" s="393" customFormat="1" ht="15.75" customHeight="1" x14ac:dyDescent="0.25">
      <c r="A30" s="365" t="s">
        <v>929</v>
      </c>
      <c r="B30" s="365" t="s">
        <v>930</v>
      </c>
      <c r="C30" s="365" t="s">
        <v>651</v>
      </c>
      <c r="D30" s="60"/>
      <c r="E30" s="60"/>
    </row>
    <row r="31" spans="1:5" s="393" customFormat="1" ht="15.75" customHeight="1" x14ac:dyDescent="0.25">
      <c r="A31" s="365" t="s">
        <v>931</v>
      </c>
      <c r="B31" s="365" t="s">
        <v>932</v>
      </c>
      <c r="C31" s="365" t="s">
        <v>654</v>
      </c>
      <c r="D31" s="60"/>
      <c r="E31" s="60"/>
    </row>
    <row r="32" spans="1:5" s="393" customFormat="1" ht="15.75" customHeight="1" x14ac:dyDescent="0.25">
      <c r="A32" s="365" t="s">
        <v>933</v>
      </c>
      <c r="B32" s="365" t="s">
        <v>934</v>
      </c>
      <c r="C32" s="365" t="s">
        <v>660</v>
      </c>
      <c r="D32" s="60"/>
      <c r="E32" s="60"/>
    </row>
    <row r="33" spans="1:5" s="393" customFormat="1" ht="15.75" customHeight="1" x14ac:dyDescent="0.25">
      <c r="A33" s="365" t="s">
        <v>935</v>
      </c>
      <c r="B33" s="365" t="s">
        <v>936</v>
      </c>
      <c r="C33" s="365" t="s">
        <v>663</v>
      </c>
      <c r="D33" s="60"/>
      <c r="E33" s="60"/>
    </row>
    <row r="34" spans="1:5" s="393" customFormat="1" ht="15.75" customHeight="1" x14ac:dyDescent="0.25">
      <c r="A34" s="365" t="s">
        <v>937</v>
      </c>
      <c r="B34" s="365" t="s">
        <v>938</v>
      </c>
      <c r="C34" s="39"/>
      <c r="D34" s="60"/>
      <c r="E34" s="60"/>
    </row>
    <row r="35" spans="1:5" s="393" customFormat="1" ht="15.75" customHeight="1" x14ac:dyDescent="0.25">
      <c r="A35" s="365" t="s">
        <v>939</v>
      </c>
      <c r="B35" s="365" t="s">
        <v>940</v>
      </c>
      <c r="C35" s="39"/>
      <c r="D35" s="60"/>
      <c r="E35" s="60"/>
    </row>
    <row r="36" spans="1:5" s="393" customFormat="1" ht="15.75" customHeight="1" x14ac:dyDescent="0.25">
      <c r="A36" s="365" t="s">
        <v>941</v>
      </c>
      <c r="B36" s="365" t="s">
        <v>942</v>
      </c>
      <c r="C36" s="39"/>
      <c r="D36" s="60"/>
      <c r="E36" s="60"/>
    </row>
    <row r="37" spans="1:5" s="401" customFormat="1" ht="15.75" customHeight="1" x14ac:dyDescent="0.25">
      <c r="A37" s="365" t="s">
        <v>943</v>
      </c>
      <c r="B37" s="365" t="s">
        <v>944</v>
      </c>
      <c r="C37" s="39"/>
      <c r="D37" s="60"/>
      <c r="E37" s="60"/>
    </row>
    <row r="38" spans="1:5" s="393" customFormat="1" ht="15.75" customHeight="1" x14ac:dyDescent="0.25">
      <c r="A38" s="41"/>
      <c r="B38" s="39"/>
      <c r="C38" s="39"/>
      <c r="D38" s="60"/>
      <c r="E38" s="60"/>
    </row>
    <row r="39" spans="1:5" s="393" customFormat="1" ht="15.75" customHeight="1" x14ac:dyDescent="0.25">
      <c r="A39" s="39"/>
      <c r="B39" s="39"/>
      <c r="C39" s="39"/>
      <c r="D39" s="60"/>
      <c r="E39" s="60"/>
    </row>
    <row r="40" spans="1:5" s="393" customFormat="1" ht="15.75" customHeight="1" x14ac:dyDescent="0.25">
      <c r="A40" s="991"/>
      <c r="B40" s="991"/>
      <c r="C40" s="991"/>
      <c r="D40" s="60"/>
      <c r="E40" s="60"/>
    </row>
    <row r="41" spans="1:5" s="393" customFormat="1" ht="15.75" customHeight="1" x14ac:dyDescent="0.25">
      <c r="A41" s="991"/>
      <c r="B41" s="991"/>
      <c r="C41" s="991"/>
      <c r="D41" s="60"/>
      <c r="E41" s="60"/>
    </row>
    <row r="42" spans="1:5" s="393" customFormat="1" ht="15.75" customHeight="1" x14ac:dyDescent="0.25">
      <c r="A42" s="991"/>
      <c r="B42" s="991"/>
      <c r="C42" s="991"/>
      <c r="D42" s="60"/>
      <c r="E42" s="60"/>
    </row>
    <row r="43" spans="1:5" s="393" customFormat="1" ht="15.75" customHeight="1" x14ac:dyDescent="0.25">
      <c r="A43" s="991"/>
      <c r="B43" s="991"/>
      <c r="C43" s="991"/>
      <c r="D43" s="60"/>
      <c r="E43" s="60"/>
    </row>
    <row r="44" spans="1:5" s="393" customFormat="1" ht="15.75" customHeight="1" x14ac:dyDescent="0.25">
      <c r="A44" s="991"/>
      <c r="B44" s="991"/>
      <c r="C44" s="991"/>
      <c r="D44" s="60"/>
      <c r="E44" s="60"/>
    </row>
    <row r="45" spans="1:5" s="393" customFormat="1" ht="15.75" customHeight="1" x14ac:dyDescent="0.25">
      <c r="A45" s="991"/>
      <c r="B45" s="991"/>
      <c r="C45" s="991"/>
      <c r="D45" s="60"/>
      <c r="E45" s="60"/>
    </row>
    <row r="46" spans="1:5" ht="15.75" customHeight="1" x14ac:dyDescent="0.25">
      <c r="A46" s="991"/>
      <c r="B46" s="991"/>
      <c r="C46" s="991"/>
      <c r="D46" s="60"/>
      <c r="E46" s="60"/>
    </row>
    <row r="47" spans="1:5" ht="15.75" customHeight="1" x14ac:dyDescent="0.25">
      <c r="A47" s="991"/>
      <c r="B47" s="991"/>
      <c r="C47" s="991"/>
      <c r="D47" s="60"/>
      <c r="E47" s="60"/>
    </row>
    <row r="48" spans="1:5" ht="15.75" customHeight="1" x14ac:dyDescent="0.25">
      <c r="A48" s="991"/>
      <c r="B48" s="991"/>
      <c r="C48" s="991"/>
      <c r="D48" s="60"/>
      <c r="E48" s="60"/>
    </row>
    <row r="49" spans="1:5" ht="15.75" customHeight="1" x14ac:dyDescent="0.25">
      <c r="A49" s="991"/>
      <c r="B49" s="991"/>
      <c r="C49" s="991"/>
      <c r="D49" s="60"/>
      <c r="E49" s="60"/>
    </row>
    <row r="50" spans="1:5" ht="15.75" customHeight="1" x14ac:dyDescent="0.25">
      <c r="A50" s="991"/>
      <c r="B50" s="991"/>
      <c r="C50" s="991"/>
      <c r="D50" s="60"/>
      <c r="E50" s="60"/>
    </row>
    <row r="51" spans="1:5" ht="15.75" customHeight="1" x14ac:dyDescent="0.25">
      <c r="A51" s="991"/>
      <c r="B51" s="991"/>
      <c r="C51" s="991"/>
      <c r="D51" s="60"/>
      <c r="E51" s="60"/>
    </row>
    <row r="52" spans="1:5" ht="15.75" customHeight="1" x14ac:dyDescent="0.25">
      <c r="A52" s="991"/>
      <c r="B52" s="991"/>
      <c r="C52" s="991"/>
      <c r="D52" s="60"/>
      <c r="E52" s="60"/>
    </row>
    <row r="53" spans="1:5" ht="15.75" customHeight="1" x14ac:dyDescent="0.25">
      <c r="A53" s="991"/>
      <c r="B53" s="991"/>
      <c r="C53" s="991"/>
      <c r="D53" s="60"/>
      <c r="E53" s="60"/>
    </row>
    <row r="54" spans="1:5" ht="15.75" customHeight="1" x14ac:dyDescent="0.25">
      <c r="A54" s="991"/>
      <c r="B54" s="991"/>
      <c r="C54" s="991"/>
      <c r="D54" s="60"/>
      <c r="E54" s="60"/>
    </row>
    <row r="55" spans="1:5" s="393" customFormat="1" ht="15.75" customHeight="1" x14ac:dyDescent="0.25">
      <c r="A55" s="991"/>
      <c r="B55" s="991"/>
      <c r="C55" s="991"/>
      <c r="D55" s="60"/>
      <c r="E55" s="60"/>
    </row>
    <row r="56" spans="1:5" ht="15.75" customHeight="1" x14ac:dyDescent="0.35">
      <c r="A56" s="409"/>
      <c r="B56" s="402"/>
      <c r="C56" s="991"/>
      <c r="D56" s="60"/>
      <c r="E56" s="60"/>
    </row>
    <row r="57" spans="1:5" ht="15.75" customHeight="1" x14ac:dyDescent="0.35">
      <c r="A57" s="409"/>
      <c r="B57" s="402"/>
      <c r="C57" s="991"/>
      <c r="D57" s="60"/>
      <c r="E57" s="60"/>
    </row>
    <row r="58" spans="1:5" ht="15.75" customHeight="1" x14ac:dyDescent="0.25">
      <c r="A58" s="991"/>
      <c r="B58" s="402"/>
      <c r="C58" s="991"/>
      <c r="D58" s="60"/>
      <c r="E58" s="60"/>
    </row>
    <row r="59" spans="1:5" ht="15.75" customHeight="1" x14ac:dyDescent="0.25">
      <c r="A59" s="991"/>
      <c r="B59" s="402"/>
      <c r="C59" s="991"/>
      <c r="D59" s="60"/>
      <c r="E59" s="60"/>
    </row>
    <row r="60" spans="1:5" ht="15.75" customHeight="1" x14ac:dyDescent="0.25">
      <c r="A60" s="991"/>
      <c r="B60" s="402"/>
      <c r="C60" s="991"/>
      <c r="D60" s="60"/>
      <c r="E60" s="60"/>
    </row>
    <row r="61" spans="1:5" ht="15.75" customHeight="1" x14ac:dyDescent="0.25">
      <c r="A61" s="991"/>
      <c r="B61" s="402"/>
      <c r="C61" s="991"/>
      <c r="D61" s="60"/>
      <c r="E61" s="60"/>
    </row>
    <row r="62" spans="1:5" ht="15.75" customHeight="1" x14ac:dyDescent="0.25">
      <c r="A62" s="991"/>
      <c r="B62" s="402"/>
      <c r="C62" s="991"/>
      <c r="D62" s="60"/>
      <c r="E62" s="60"/>
    </row>
    <row r="63" spans="1:5" ht="15.75" customHeight="1" x14ac:dyDescent="0.25">
      <c r="A63" s="991"/>
      <c r="B63" s="402"/>
      <c r="C63" s="991"/>
      <c r="D63" s="60"/>
      <c r="E63" s="60"/>
    </row>
    <row r="64" spans="1:5" ht="15.75" customHeight="1" x14ac:dyDescent="0.25">
      <c r="A64" s="991"/>
      <c r="B64" s="402"/>
      <c r="C64" s="991"/>
      <c r="D64" s="60"/>
      <c r="E64" s="60"/>
    </row>
    <row r="65" spans="1:5" ht="15.75" customHeight="1" x14ac:dyDescent="0.35">
      <c r="A65" s="409"/>
      <c r="B65" s="402"/>
      <c r="C65" s="991"/>
      <c r="D65" s="60"/>
      <c r="E65" s="60"/>
    </row>
    <row r="66" spans="1:5" ht="15.75" customHeight="1" x14ac:dyDescent="0.35">
      <c r="A66" s="409"/>
      <c r="B66" s="402"/>
      <c r="C66" s="991"/>
      <c r="D66" s="60"/>
      <c r="E66" s="60"/>
    </row>
    <row r="67" spans="1:5" ht="15.75" customHeight="1" x14ac:dyDescent="0.35">
      <c r="A67" s="409"/>
      <c r="B67" s="60"/>
      <c r="C67" s="991"/>
      <c r="D67" s="60"/>
      <c r="E67" s="60"/>
    </row>
    <row r="68" spans="1:5" ht="15.75" customHeight="1" x14ac:dyDescent="0.35">
      <c r="A68" s="409"/>
      <c r="B68" s="60"/>
      <c r="C68" s="991"/>
      <c r="D68" s="60"/>
      <c r="E68" s="60"/>
    </row>
    <row r="69" spans="1:5" ht="15.75" customHeight="1" x14ac:dyDescent="0.35">
      <c r="A69" s="409"/>
      <c r="B69" s="60"/>
      <c r="C69" s="991"/>
      <c r="D69" s="60"/>
      <c r="E69" s="60"/>
    </row>
    <row r="70" spans="1:5" ht="15.75" customHeight="1" x14ac:dyDescent="0.35">
      <c r="A70" s="409"/>
      <c r="B70" s="60"/>
      <c r="C70" s="991"/>
      <c r="D70" s="60"/>
      <c r="E70" s="60"/>
    </row>
    <row r="71" spans="1:5" ht="15.75" customHeight="1" x14ac:dyDescent="0.35">
      <c r="A71" s="409"/>
      <c r="B71" s="60"/>
      <c r="C71" s="991"/>
      <c r="D71" s="60"/>
      <c r="E71" s="60"/>
    </row>
    <row r="72" spans="1:5" ht="15.75" customHeight="1" x14ac:dyDescent="0.35">
      <c r="A72" s="409"/>
      <c r="B72" s="60"/>
      <c r="C72" s="991"/>
      <c r="D72" s="60"/>
      <c r="E72" s="60"/>
    </row>
    <row r="73" spans="1:5" ht="15.75" customHeight="1" x14ac:dyDescent="0.35">
      <c r="A73" s="409"/>
      <c r="B73" s="60"/>
      <c r="C73" s="991"/>
      <c r="D73" s="60"/>
      <c r="E73" s="60"/>
    </row>
    <row r="74" spans="1:5" ht="15.75" customHeight="1" x14ac:dyDescent="0.35">
      <c r="A74" s="409"/>
      <c r="B74" s="60"/>
      <c r="C74" s="991"/>
      <c r="D74" s="60"/>
      <c r="E74" s="60"/>
    </row>
    <row r="75" spans="1:5" s="393" customFormat="1" ht="15.75" customHeight="1" x14ac:dyDescent="0.35">
      <c r="A75" s="409"/>
      <c r="B75" s="60"/>
      <c r="C75" s="991"/>
      <c r="D75" s="60"/>
      <c r="E75" s="60"/>
    </row>
    <row r="76" spans="1:5" ht="15.75" customHeight="1" x14ac:dyDescent="0.35">
      <c r="A76" s="409"/>
      <c r="B76" s="60"/>
      <c r="C76" s="991"/>
      <c r="D76" s="60"/>
      <c r="E76" s="60"/>
    </row>
    <row r="77" spans="1:5" s="393" customFormat="1" ht="15.75" customHeight="1" x14ac:dyDescent="0.35">
      <c r="A77" s="409"/>
      <c r="B77" s="60"/>
      <c r="C77" s="991"/>
      <c r="D77" s="60"/>
      <c r="E77" s="60"/>
    </row>
    <row r="78" spans="1:5" ht="15.75" customHeight="1" x14ac:dyDescent="0.35">
      <c r="A78" s="409"/>
      <c r="B78" s="60"/>
      <c r="C78" s="991"/>
      <c r="D78" s="60"/>
      <c r="E78" s="60"/>
    </row>
    <row r="79" spans="1:5" s="393" customFormat="1" ht="15.75" customHeight="1" x14ac:dyDescent="0.35">
      <c r="A79" s="409"/>
      <c r="B79" s="60"/>
      <c r="C79" s="991"/>
      <c r="D79" s="60"/>
      <c r="E79" s="60"/>
    </row>
    <row r="80" spans="1:5" ht="15.75" customHeight="1" x14ac:dyDescent="0.25">
      <c r="A80" s="60"/>
      <c r="B80" s="60"/>
      <c r="C80" s="991"/>
      <c r="D80" s="60"/>
      <c r="E80" s="60"/>
    </row>
    <row r="81" spans="1:5" ht="15.75" customHeight="1" x14ac:dyDescent="0.25">
      <c r="A81" s="60"/>
      <c r="B81" s="60"/>
      <c r="C81" s="991"/>
      <c r="D81" s="60"/>
      <c r="E81" s="60"/>
    </row>
    <row r="82" spans="1:5" ht="15.75" customHeight="1" x14ac:dyDescent="0.25">
      <c r="A82" s="60"/>
      <c r="B82" s="60"/>
      <c r="C82" s="991"/>
      <c r="D82" s="60"/>
      <c r="E82" s="60"/>
    </row>
    <row r="83" spans="1:5" ht="15.75" customHeight="1" x14ac:dyDescent="0.25">
      <c r="A83" s="60"/>
      <c r="B83" s="60"/>
      <c r="C83" s="60"/>
      <c r="D83" s="60"/>
      <c r="E83" s="60"/>
    </row>
    <row r="84" spans="1:5" ht="15.75" customHeight="1" x14ac:dyDescent="0.25">
      <c r="A84" s="60"/>
      <c r="B84" s="60"/>
      <c r="C84" s="60"/>
      <c r="D84" s="60"/>
      <c r="E84" s="60"/>
    </row>
    <row r="85" spans="1:5" ht="15.75" customHeight="1" x14ac:dyDescent="0.25">
      <c r="A85" s="60"/>
      <c r="B85" s="60"/>
      <c r="C85" s="60"/>
      <c r="D85" s="60"/>
      <c r="E85" s="60"/>
    </row>
    <row r="86" spans="1:5" x14ac:dyDescent="0.25">
      <c r="A86" s="991"/>
      <c r="B86" s="60"/>
      <c r="C86" s="60"/>
      <c r="D86" s="991"/>
      <c r="E86" s="991"/>
    </row>
    <row r="87" spans="1:5" ht="15.75" x14ac:dyDescent="0.25">
      <c r="A87" s="991"/>
      <c r="B87" s="320"/>
      <c r="C87" s="60"/>
      <c r="D87" s="991"/>
      <c r="E87" s="991"/>
    </row>
    <row r="88" spans="1:5" ht="15.75" x14ac:dyDescent="0.25">
      <c r="A88" s="991"/>
      <c r="B88" s="320"/>
      <c r="C88" s="60"/>
      <c r="D88" s="991"/>
      <c r="E88" s="991"/>
    </row>
    <row r="89" spans="1:5" ht="15.75" x14ac:dyDescent="0.25">
      <c r="A89" s="991"/>
      <c r="B89" s="320"/>
      <c r="C89" s="60"/>
      <c r="D89" s="991"/>
      <c r="E89" s="991"/>
    </row>
    <row r="90" spans="1:5" ht="15.75" x14ac:dyDescent="0.25">
      <c r="A90" s="991"/>
      <c r="B90" s="320"/>
      <c r="C90" s="60"/>
      <c r="D90" s="991"/>
      <c r="E90" s="991"/>
    </row>
    <row r="91" spans="1:5" ht="15.75" x14ac:dyDescent="0.25">
      <c r="A91" s="991"/>
      <c r="B91" s="320"/>
      <c r="C91" s="60"/>
      <c r="D91" s="991"/>
      <c r="E91" s="991"/>
    </row>
    <row r="92" spans="1:5" ht="15.75" x14ac:dyDescent="0.25">
      <c r="A92" s="991"/>
      <c r="B92" s="320"/>
      <c r="C92" s="991"/>
      <c r="D92" s="991"/>
      <c r="E92" s="991"/>
    </row>
    <row r="93" spans="1:5" ht="15.75" x14ac:dyDescent="0.25">
      <c r="A93" s="991"/>
      <c r="B93" s="320"/>
      <c r="C93" s="991"/>
      <c r="D93" s="991"/>
      <c r="E93" s="991"/>
    </row>
    <row r="94" spans="1:5" ht="15.75" x14ac:dyDescent="0.25">
      <c r="A94" s="991"/>
      <c r="B94" s="320"/>
      <c r="C94" s="991"/>
      <c r="D94" s="991"/>
      <c r="E94" s="991"/>
    </row>
    <row r="95" spans="1:5" x14ac:dyDescent="0.25">
      <c r="A95" s="991"/>
      <c r="B95" s="991"/>
      <c r="C95" s="991"/>
      <c r="D95" s="991"/>
      <c r="E95" s="991"/>
    </row>
    <row r="96" spans="1:5" x14ac:dyDescent="0.25">
      <c r="A96" s="991"/>
      <c r="B96" s="991"/>
      <c r="C96" s="991"/>
      <c r="D96" s="991"/>
      <c r="E96" s="991"/>
    </row>
    <row r="97" spans="1:3" x14ac:dyDescent="0.25">
      <c r="A97" s="991"/>
      <c r="B97" s="991"/>
      <c r="C97" s="991"/>
    </row>
    <row r="98" spans="1:3" x14ac:dyDescent="0.25">
      <c r="A98" s="991"/>
      <c r="B98" s="991"/>
      <c r="C98" s="991"/>
    </row>
    <row r="99" spans="1:3" x14ac:dyDescent="0.25">
      <c r="A99" s="991"/>
      <c r="B99" s="991"/>
      <c r="C99" s="991"/>
    </row>
    <row r="100" spans="1:3" x14ac:dyDescent="0.25">
      <c r="A100" s="991"/>
      <c r="B100" s="991"/>
      <c r="C100" s="991"/>
    </row>
    <row r="101" spans="1:3" x14ac:dyDescent="0.25">
      <c r="A101" s="81"/>
      <c r="B101" s="991"/>
      <c r="C101" s="991"/>
    </row>
    <row r="102" spans="1:3" x14ac:dyDescent="0.25">
      <c r="A102" s="991"/>
      <c r="B102" s="81"/>
      <c r="C102" s="991"/>
    </row>
    <row r="103" spans="1:3" x14ac:dyDescent="0.25">
      <c r="A103" s="991"/>
      <c r="B103" s="991"/>
      <c r="C103" s="991"/>
    </row>
    <row r="104" spans="1:3" x14ac:dyDescent="0.25">
      <c r="A104" s="991"/>
      <c r="B104" s="991"/>
      <c r="C104" s="991"/>
    </row>
    <row r="105" spans="1:3" x14ac:dyDescent="0.25">
      <c r="A105" s="991"/>
      <c r="B105" s="991"/>
      <c r="C105" s="991"/>
    </row>
    <row r="106" spans="1:3" x14ac:dyDescent="0.25">
      <c r="A106" s="991"/>
      <c r="B106" s="991"/>
      <c r="C106" s="991"/>
    </row>
    <row r="110" spans="1:3" x14ac:dyDescent="0.25">
      <c r="A110" s="991"/>
      <c r="B110" s="991"/>
      <c r="C110" s="991"/>
    </row>
    <row r="111" spans="1:3" x14ac:dyDescent="0.25">
      <c r="A111" s="991"/>
      <c r="B111" s="991"/>
      <c r="C111" s="991"/>
    </row>
    <row r="112" spans="1:3" x14ac:dyDescent="0.25">
      <c r="A112" s="48" t="s">
        <v>945</v>
      </c>
      <c r="B112" s="991"/>
      <c r="C112" s="991"/>
    </row>
    <row r="113" spans="1:3" x14ac:dyDescent="0.25">
      <c r="A113" s="991"/>
      <c r="B113" s="48"/>
      <c r="C113" s="991"/>
    </row>
    <row r="114" spans="1:3" x14ac:dyDescent="0.25">
      <c r="A114" s="991"/>
      <c r="B114" s="991"/>
      <c r="C114" s="991"/>
    </row>
    <row r="115" spans="1:3" x14ac:dyDescent="0.25">
      <c r="A115" s="991"/>
      <c r="B115" s="991"/>
      <c r="C115" s="991"/>
    </row>
    <row r="116" spans="1:3" x14ac:dyDescent="0.25">
      <c r="A116" s="991"/>
      <c r="B116" s="991"/>
      <c r="C116" s="991"/>
    </row>
    <row r="117" spans="1:3" x14ac:dyDescent="0.25">
      <c r="A117" s="991"/>
      <c r="B117" s="991"/>
      <c r="C117" s="991"/>
    </row>
  </sheetData>
  <mergeCells count="1">
    <mergeCell ref="A1:C1"/>
  </mergeCells>
  <printOptions horizontalCentered="1" verticalCentered="1"/>
  <pageMargins left="0.5" right="0.7" top="0.5" bottom="0.75" header="0.3" footer="0.3"/>
  <pageSetup scale="70" fitToHeight="0" orientation="landscape" r:id="rId1"/>
  <headerFooter differentFirst="1">
    <firstFooter xml:space="preserve">&amp;C
</first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38"/>
  <sheetViews>
    <sheetView topLeftCell="B3" zoomScaleNormal="100" workbookViewId="0">
      <selection activeCell="B3" sqref="B3:J3"/>
    </sheetView>
  </sheetViews>
  <sheetFormatPr defaultRowHeight="15" x14ac:dyDescent="0.25"/>
  <cols>
    <col min="10" max="10" width="11.5703125" customWidth="1"/>
  </cols>
  <sheetData>
    <row r="3" spans="2:14" ht="21" x14ac:dyDescent="0.25">
      <c r="B3" s="1058" t="s">
        <v>946</v>
      </c>
      <c r="C3" s="1058"/>
      <c r="D3" s="1058"/>
      <c r="E3" s="1058"/>
      <c r="F3" s="1058"/>
      <c r="G3" s="1058"/>
      <c r="H3" s="1058"/>
      <c r="I3" s="1058"/>
      <c r="J3" s="1058"/>
      <c r="K3" s="282"/>
      <c r="L3" s="282"/>
      <c r="M3" s="282"/>
      <c r="N3" s="282"/>
    </row>
    <row r="4" spans="2:14" x14ac:dyDescent="0.25">
      <c r="B4" s="39"/>
      <c r="C4" s="39"/>
      <c r="D4" s="39"/>
      <c r="E4" s="39"/>
      <c r="F4" s="39"/>
      <c r="G4" s="39"/>
      <c r="H4" s="39"/>
      <c r="I4" s="39"/>
      <c r="J4" s="39"/>
      <c r="K4" s="39"/>
      <c r="L4" s="39"/>
      <c r="M4" s="39"/>
      <c r="N4" s="39"/>
    </row>
    <row r="5" spans="2:14" ht="33" customHeight="1" x14ac:dyDescent="0.25">
      <c r="B5" s="1182" t="s">
        <v>947</v>
      </c>
      <c r="C5" s="1182"/>
      <c r="D5" s="1182"/>
      <c r="E5" s="1182"/>
      <c r="F5" s="1182"/>
      <c r="G5" s="1182"/>
      <c r="H5" s="1182"/>
      <c r="I5" s="1182"/>
      <c r="J5" s="1182"/>
      <c r="K5" s="845"/>
      <c r="L5" s="845"/>
      <c r="M5" s="845"/>
      <c r="N5" s="845"/>
    </row>
    <row r="6" spans="2:14" ht="15" customHeight="1" x14ac:dyDescent="0.25">
      <c r="B6" s="1182" t="s">
        <v>948</v>
      </c>
      <c r="C6" s="1182"/>
      <c r="D6" s="1182"/>
      <c r="E6" s="1182"/>
      <c r="F6" s="1182"/>
      <c r="G6" s="1182"/>
      <c r="H6" s="1182"/>
      <c r="I6" s="1182"/>
      <c r="J6" s="1182"/>
      <c r="K6" s="845"/>
      <c r="L6" s="845"/>
      <c r="M6" s="845"/>
      <c r="N6" s="845"/>
    </row>
    <row r="7" spans="2:14" s="97" customFormat="1" ht="15" customHeight="1" x14ac:dyDescent="0.25">
      <c r="B7" s="1182"/>
      <c r="C7" s="1182"/>
      <c r="D7" s="1182"/>
      <c r="E7" s="1182"/>
      <c r="F7" s="1182"/>
      <c r="G7" s="1182"/>
      <c r="H7" s="1182"/>
      <c r="I7" s="1182"/>
      <c r="J7" s="1182"/>
      <c r="K7" s="845"/>
      <c r="L7" s="845"/>
      <c r="M7" s="845"/>
      <c r="N7" s="845"/>
    </row>
    <row r="8" spans="2:14" s="97" customFormat="1" ht="21" customHeight="1" x14ac:dyDescent="0.25">
      <c r="B8" s="102"/>
      <c r="C8" s="102"/>
      <c r="D8" s="102"/>
      <c r="E8" s="102"/>
      <c r="F8" s="102"/>
      <c r="G8" s="102"/>
      <c r="H8" s="102"/>
      <c r="I8" s="102"/>
      <c r="J8" s="102"/>
      <c r="K8" s="102"/>
      <c r="L8" s="102"/>
      <c r="M8" s="102"/>
      <c r="N8" s="102"/>
    </row>
    <row r="9" spans="2:14" s="464" customFormat="1" ht="21" customHeight="1" x14ac:dyDescent="0.25">
      <c r="B9" s="41" t="s">
        <v>949</v>
      </c>
      <c r="C9" s="324"/>
      <c r="D9" s="324"/>
      <c r="E9" s="324"/>
      <c r="F9" s="324"/>
      <c r="G9" s="324"/>
      <c r="H9" s="324"/>
      <c r="I9" s="324"/>
      <c r="J9" s="324"/>
      <c r="K9" s="324"/>
      <c r="L9" s="324"/>
      <c r="M9" s="324"/>
    </row>
    <row r="10" spans="2:14" s="464" customFormat="1" ht="21" customHeight="1" x14ac:dyDescent="0.25">
      <c r="B10" s="41" t="s">
        <v>950</v>
      </c>
      <c r="C10" s="324"/>
      <c r="D10" s="324"/>
      <c r="E10" s="324"/>
      <c r="F10" s="324"/>
      <c r="G10" s="324"/>
      <c r="H10" s="324"/>
      <c r="I10" s="324"/>
      <c r="J10" s="324"/>
      <c r="K10" s="324"/>
      <c r="L10" s="324"/>
      <c r="M10" s="324"/>
    </row>
    <row r="11" spans="2:14" s="464" customFormat="1" ht="21" customHeight="1" x14ac:dyDescent="0.25">
      <c r="B11" s="41" t="s">
        <v>951</v>
      </c>
      <c r="C11" s="324"/>
      <c r="D11" s="324"/>
      <c r="E11" s="324"/>
      <c r="F11" s="324"/>
      <c r="G11" s="324"/>
      <c r="H11" s="324"/>
      <c r="I11" s="324"/>
      <c r="J11" s="324"/>
      <c r="K11" s="324"/>
      <c r="L11" s="324"/>
      <c r="M11" s="324"/>
    </row>
    <row r="12" spans="2:14" s="464" customFormat="1" ht="21" customHeight="1" x14ac:dyDescent="0.25">
      <c r="B12" s="41" t="s">
        <v>952</v>
      </c>
      <c r="C12" s="324"/>
      <c r="D12" s="324"/>
      <c r="E12" s="324"/>
      <c r="F12" s="324"/>
      <c r="G12" s="324"/>
      <c r="H12" s="324"/>
      <c r="I12" s="324"/>
      <c r="J12" s="324"/>
      <c r="K12" s="324"/>
      <c r="L12" s="324"/>
      <c r="M12" s="324"/>
    </row>
    <row r="13" spans="2:14" s="464" customFormat="1" ht="21" customHeight="1" x14ac:dyDescent="0.25">
      <c r="B13" s="41" t="s">
        <v>953</v>
      </c>
      <c r="C13" s="324"/>
      <c r="D13" s="324"/>
      <c r="E13" s="324"/>
      <c r="F13" s="324"/>
      <c r="G13" s="324"/>
      <c r="H13" s="324"/>
      <c r="I13" s="324"/>
      <c r="J13" s="324"/>
      <c r="K13" s="324"/>
      <c r="L13" s="324"/>
      <c r="M13" s="324"/>
    </row>
    <row r="14" spans="2:14" s="464" customFormat="1" ht="21" customHeight="1" x14ac:dyDescent="0.25">
      <c r="B14" s="41" t="s">
        <v>954</v>
      </c>
      <c r="C14" s="324"/>
      <c r="D14" s="324"/>
      <c r="E14" s="324"/>
      <c r="F14" s="324"/>
      <c r="G14" s="324"/>
      <c r="H14" s="324"/>
      <c r="I14" s="324"/>
      <c r="J14" s="324"/>
      <c r="K14" s="324"/>
      <c r="L14" s="324"/>
      <c r="M14" s="324"/>
    </row>
    <row r="15" spans="2:14" s="464" customFormat="1" ht="21" customHeight="1" x14ac:dyDescent="0.25">
      <c r="B15" s="41" t="s">
        <v>955</v>
      </c>
      <c r="C15" s="324"/>
      <c r="D15" s="324"/>
      <c r="E15" s="324"/>
      <c r="F15" s="324"/>
      <c r="G15" s="324"/>
      <c r="H15" s="324"/>
      <c r="I15" s="324"/>
      <c r="J15" s="324"/>
      <c r="K15" s="324"/>
      <c r="L15" s="324"/>
      <c r="M15" s="324"/>
    </row>
    <row r="16" spans="2:14" s="464" customFormat="1" ht="21" customHeight="1" x14ac:dyDescent="0.25">
      <c r="B16" s="41" t="s">
        <v>956</v>
      </c>
      <c r="C16" s="324"/>
      <c r="D16" s="324"/>
      <c r="E16" s="324"/>
      <c r="F16" s="324"/>
      <c r="G16" s="324"/>
      <c r="H16" s="324"/>
      <c r="I16" s="324"/>
      <c r="J16" s="324"/>
      <c r="K16" s="324"/>
      <c r="L16" s="324"/>
      <c r="M16" s="324"/>
    </row>
    <row r="17" spans="2:15" s="464" customFormat="1" ht="21" customHeight="1" x14ac:dyDescent="0.25">
      <c r="B17" s="998" t="s">
        <v>957</v>
      </c>
      <c r="C17" s="324"/>
      <c r="D17" s="324"/>
      <c r="E17" s="324"/>
      <c r="F17" s="324"/>
      <c r="G17" s="324"/>
      <c r="H17" s="324"/>
      <c r="I17" s="324"/>
      <c r="J17" s="324"/>
      <c r="K17" s="324"/>
      <c r="L17" s="324"/>
      <c r="M17" s="324"/>
    </row>
    <row r="18" spans="2:15" s="464" customFormat="1" ht="21" customHeight="1" x14ac:dyDescent="0.25">
      <c r="B18" s="41" t="s">
        <v>958</v>
      </c>
      <c r="C18" s="324"/>
      <c r="D18" s="324"/>
      <c r="E18" s="324"/>
      <c r="F18" s="324"/>
      <c r="G18" s="324"/>
      <c r="H18" s="324"/>
      <c r="I18" s="324"/>
      <c r="J18" s="324"/>
      <c r="K18" s="324"/>
      <c r="L18" s="324"/>
      <c r="M18" s="324"/>
    </row>
    <row r="19" spans="2:15" s="464" customFormat="1" ht="21" customHeight="1" x14ac:dyDescent="0.25">
      <c r="B19" s="41" t="s">
        <v>959</v>
      </c>
      <c r="C19" s="324"/>
      <c r="D19" s="324"/>
      <c r="E19" s="324"/>
      <c r="F19" s="324"/>
      <c r="G19" s="324"/>
      <c r="H19" s="324"/>
      <c r="I19" s="324"/>
      <c r="J19" s="324"/>
      <c r="K19" s="324"/>
      <c r="L19" s="324"/>
      <c r="M19" s="324"/>
    </row>
    <row r="20" spans="2:15" s="464" customFormat="1" ht="21" customHeight="1" x14ac:dyDescent="0.25">
      <c r="B20" s="41" t="s">
        <v>960</v>
      </c>
      <c r="C20" s="324"/>
      <c r="D20" s="324"/>
      <c r="E20" s="324"/>
      <c r="F20" s="324"/>
      <c r="G20" s="324"/>
      <c r="H20" s="324"/>
      <c r="I20" s="324"/>
      <c r="J20" s="324"/>
      <c r="K20" s="324"/>
      <c r="L20" s="324"/>
      <c r="M20" s="324"/>
    </row>
    <row r="21" spans="2:15" s="464" customFormat="1" ht="21" customHeight="1" x14ac:dyDescent="0.25">
      <c r="B21" s="41" t="s">
        <v>961</v>
      </c>
      <c r="C21" s="324"/>
      <c r="D21" s="324"/>
      <c r="E21" s="324"/>
      <c r="F21" s="324"/>
      <c r="G21" s="324"/>
      <c r="H21" s="324"/>
      <c r="I21" s="324"/>
      <c r="J21" s="324"/>
      <c r="K21" s="324"/>
      <c r="L21" s="324"/>
      <c r="M21" s="324"/>
    </row>
    <row r="22" spans="2:15" s="464" customFormat="1" ht="21" customHeight="1" x14ac:dyDescent="0.25">
      <c r="B22" s="41" t="s">
        <v>962</v>
      </c>
      <c r="C22" s="324"/>
      <c r="D22" s="324"/>
      <c r="E22" s="324"/>
      <c r="F22" s="324"/>
      <c r="G22" s="324"/>
      <c r="H22" s="324"/>
      <c r="I22" s="324"/>
      <c r="J22" s="324"/>
      <c r="K22" s="324"/>
      <c r="L22" s="324"/>
      <c r="M22" s="324"/>
    </row>
    <row r="23" spans="2:15" s="464" customFormat="1" ht="21" customHeight="1" x14ac:dyDescent="0.25">
      <c r="B23" s="41" t="s">
        <v>963</v>
      </c>
      <c r="C23" s="324"/>
      <c r="D23" s="324"/>
      <c r="E23" s="324"/>
      <c r="F23" s="324"/>
      <c r="G23" s="324"/>
      <c r="H23" s="324"/>
      <c r="I23" s="324"/>
      <c r="J23" s="324"/>
      <c r="K23" s="324"/>
      <c r="L23" s="324"/>
      <c r="M23" s="324"/>
    </row>
    <row r="24" spans="2:15" s="464" customFormat="1" ht="21" customHeight="1" x14ac:dyDescent="0.25">
      <c r="B24" s="41" t="s">
        <v>964</v>
      </c>
      <c r="C24" s="324"/>
      <c r="D24" s="324"/>
      <c r="E24" s="324"/>
      <c r="F24" s="324"/>
      <c r="G24" s="324"/>
      <c r="H24" s="324"/>
      <c r="I24" s="324"/>
      <c r="J24" s="324"/>
      <c r="K24" s="324"/>
      <c r="L24" s="324"/>
      <c r="M24" s="324"/>
    </row>
    <row r="25" spans="2:15" s="464" customFormat="1" ht="21" customHeight="1" x14ac:dyDescent="0.25">
      <c r="B25" s="41" t="s">
        <v>965</v>
      </c>
      <c r="C25" s="324"/>
      <c r="D25" s="324"/>
      <c r="E25" s="324"/>
      <c r="F25" s="324"/>
      <c r="G25" s="324"/>
      <c r="H25" s="324"/>
      <c r="I25" s="324"/>
      <c r="J25" s="324"/>
      <c r="K25" s="324"/>
      <c r="L25" s="324"/>
      <c r="M25" s="324"/>
    </row>
    <row r="26" spans="2:15" s="464" customFormat="1" ht="21" customHeight="1" x14ac:dyDescent="0.25">
      <c r="B26" s="41" t="s">
        <v>966</v>
      </c>
      <c r="C26" s="324"/>
      <c r="D26" s="324"/>
      <c r="E26" s="324"/>
      <c r="F26" s="324"/>
      <c r="G26" s="324"/>
      <c r="H26" s="324"/>
      <c r="I26" s="324"/>
      <c r="J26" s="324"/>
      <c r="K26" s="324"/>
      <c r="L26" s="324"/>
      <c r="M26" s="324"/>
    </row>
    <row r="27" spans="2:15" s="464" customFormat="1" ht="21" customHeight="1" x14ac:dyDescent="0.25">
      <c r="B27" s="41" t="s">
        <v>967</v>
      </c>
      <c r="C27" s="324"/>
      <c r="D27" s="324"/>
      <c r="E27" s="324"/>
      <c r="F27" s="324"/>
      <c r="G27" s="324"/>
      <c r="H27" s="324"/>
      <c r="I27" s="324"/>
      <c r="J27" s="324"/>
      <c r="K27" s="324"/>
      <c r="L27" s="324"/>
      <c r="M27" s="324"/>
    </row>
    <row r="28" spans="2:15" s="464" customFormat="1" ht="21" customHeight="1" x14ac:dyDescent="0.25">
      <c r="B28" s="41" t="s">
        <v>968</v>
      </c>
      <c r="C28" s="324"/>
      <c r="D28" s="324"/>
      <c r="E28" s="324"/>
      <c r="F28" s="324"/>
      <c r="G28" s="324"/>
      <c r="H28" s="324"/>
      <c r="I28" s="324"/>
      <c r="J28" s="324"/>
      <c r="K28" s="324"/>
      <c r="L28" s="324"/>
      <c r="M28" s="324"/>
    </row>
    <row r="29" spans="2:15" ht="22.5" customHeight="1" x14ac:dyDescent="0.25">
      <c r="B29" s="991"/>
      <c r="C29" s="991"/>
      <c r="D29" s="991"/>
      <c r="E29" s="991"/>
      <c r="F29" s="991"/>
      <c r="G29" s="991"/>
      <c r="H29" s="991"/>
      <c r="I29" s="991"/>
      <c r="J29" s="991"/>
      <c r="K29" s="991"/>
      <c r="L29" s="991"/>
      <c r="M29" s="991"/>
      <c r="N29" s="991"/>
      <c r="O29" s="991"/>
    </row>
    <row r="30" spans="2:15" s="105" customFormat="1" ht="22.5" customHeight="1" x14ac:dyDescent="0.25">
      <c r="B30" s="991"/>
      <c r="C30" s="991"/>
      <c r="D30" s="991"/>
      <c r="E30" s="991"/>
      <c r="F30" s="991"/>
      <c r="G30" s="991"/>
      <c r="H30" s="991"/>
      <c r="I30" s="991"/>
      <c r="J30" s="991"/>
      <c r="K30" s="991"/>
      <c r="L30" s="991"/>
      <c r="M30" s="991"/>
      <c r="N30" s="991"/>
      <c r="O30" s="991"/>
    </row>
    <row r="31" spans="2:15" x14ac:dyDescent="0.25">
      <c r="B31" s="509"/>
      <c r="C31" s="991"/>
      <c r="D31" s="991"/>
      <c r="E31" s="991"/>
      <c r="F31" s="991"/>
      <c r="G31" s="991"/>
      <c r="H31" s="991"/>
      <c r="I31" s="991"/>
      <c r="J31" s="991"/>
      <c r="K31" s="991"/>
      <c r="L31" s="991"/>
      <c r="M31" s="991"/>
      <c r="N31" s="991"/>
      <c r="O31" s="991"/>
    </row>
    <row r="32" spans="2:15" x14ac:dyDescent="0.25">
      <c r="B32" s="509"/>
      <c r="C32" s="991"/>
      <c r="D32" s="991"/>
      <c r="E32" s="991"/>
      <c r="F32" s="991"/>
      <c r="G32" s="991"/>
      <c r="H32" s="991"/>
      <c r="I32" s="991"/>
      <c r="J32" s="991"/>
      <c r="K32" s="991"/>
      <c r="L32" s="991"/>
      <c r="M32" s="991"/>
      <c r="N32" s="991"/>
      <c r="O32" s="991"/>
    </row>
    <row r="33" spans="2:15" x14ac:dyDescent="0.25">
      <c r="B33" s="509"/>
      <c r="C33" s="991"/>
      <c r="D33" s="991"/>
      <c r="E33" s="991"/>
      <c r="F33" s="991"/>
      <c r="G33" s="991"/>
      <c r="H33" s="991"/>
      <c r="I33" s="991"/>
      <c r="J33" s="991"/>
      <c r="K33" s="991"/>
      <c r="L33" s="991"/>
      <c r="M33" s="991"/>
      <c r="N33" s="991"/>
      <c r="O33" s="991"/>
    </row>
    <row r="34" spans="2:15" x14ac:dyDescent="0.25">
      <c r="B34" s="509"/>
      <c r="C34" s="991"/>
      <c r="D34" s="991"/>
      <c r="E34" s="991"/>
      <c r="F34" s="991"/>
      <c r="G34" s="991"/>
      <c r="H34" s="991"/>
      <c r="I34" s="991"/>
      <c r="J34" s="991"/>
      <c r="K34" s="991"/>
      <c r="L34" s="991"/>
      <c r="M34" s="991"/>
      <c r="N34" s="991"/>
      <c r="O34" s="991"/>
    </row>
    <row r="35" spans="2:15" x14ac:dyDescent="0.25">
      <c r="B35" s="509"/>
      <c r="C35" s="991"/>
      <c r="D35" s="991"/>
      <c r="E35" s="991"/>
      <c r="F35" s="991"/>
      <c r="G35" s="991"/>
      <c r="H35" s="991"/>
      <c r="I35" s="991"/>
      <c r="J35" s="991"/>
      <c r="K35" s="991"/>
      <c r="L35" s="991"/>
      <c r="M35" s="991"/>
      <c r="N35" s="991"/>
      <c r="O35" s="991"/>
    </row>
    <row r="36" spans="2:15" x14ac:dyDescent="0.25">
      <c r="B36" s="509"/>
      <c r="C36" s="991"/>
      <c r="D36" s="991"/>
      <c r="E36" s="991"/>
      <c r="F36" s="991"/>
      <c r="G36" s="991"/>
      <c r="H36" s="991"/>
      <c r="I36" s="991"/>
      <c r="J36" s="991"/>
      <c r="K36" s="991"/>
      <c r="L36" s="991"/>
      <c r="M36" s="991"/>
      <c r="N36" s="991"/>
      <c r="O36" s="991"/>
    </row>
    <row r="37" spans="2:15" x14ac:dyDescent="0.25">
      <c r="B37" s="510"/>
      <c r="C37" s="991"/>
      <c r="D37" s="991"/>
      <c r="E37" s="991"/>
      <c r="F37" s="991"/>
      <c r="G37" s="991"/>
      <c r="H37" s="991"/>
      <c r="I37" s="991"/>
      <c r="J37" s="991"/>
      <c r="K37" s="991"/>
      <c r="L37" s="991"/>
      <c r="M37" s="991"/>
      <c r="N37" s="991"/>
      <c r="O37" s="991"/>
    </row>
    <row r="38" spans="2:15" x14ac:dyDescent="0.25">
      <c r="B38" s="510"/>
      <c r="C38" s="991"/>
      <c r="D38" s="991"/>
      <c r="E38" s="991"/>
      <c r="F38" s="991"/>
      <c r="G38" s="991"/>
      <c r="H38" s="991"/>
      <c r="I38" s="991"/>
      <c r="J38" s="991"/>
      <c r="K38" s="991"/>
      <c r="L38" s="991"/>
      <c r="M38" s="991"/>
      <c r="N38" s="991"/>
      <c r="O38" s="991"/>
    </row>
  </sheetData>
  <mergeCells count="3">
    <mergeCell ref="B6:J7"/>
    <mergeCell ref="B5:J5"/>
    <mergeCell ref="B3:J3"/>
  </mergeCells>
  <printOptions horizontalCentered="1" verticalCentered="1"/>
  <pageMargins left="0.5" right="0.7" top="0.5" bottom="0.75" header="0.3" footer="0.3"/>
  <pageSetup scale="99" orientation="landscape" r:id="rId1"/>
  <headerFooter differentFirst="1">
    <firstFooter xml:space="preserve">&amp;C
</first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22"/>
  <sheetViews>
    <sheetView zoomScaleNormal="100" workbookViewId="0">
      <selection activeCell="B3" sqref="B3:J3"/>
    </sheetView>
  </sheetViews>
  <sheetFormatPr defaultRowHeight="15" x14ac:dyDescent="0.25"/>
  <cols>
    <col min="2" max="2" width="9.140625" customWidth="1"/>
  </cols>
  <sheetData>
    <row r="3" spans="2:15" ht="21" x14ac:dyDescent="0.25">
      <c r="B3" s="1058" t="s">
        <v>969</v>
      </c>
      <c r="C3" s="1058"/>
      <c r="D3" s="1058"/>
      <c r="E3" s="1058"/>
      <c r="F3" s="1058"/>
      <c r="G3" s="1058"/>
      <c r="H3" s="1058"/>
      <c r="I3" s="1058"/>
      <c r="J3" s="1058"/>
      <c r="K3" s="282"/>
      <c r="L3" s="282"/>
      <c r="M3" s="282"/>
      <c r="N3" s="282"/>
      <c r="O3" s="282"/>
    </row>
    <row r="4" spans="2:15" s="107" customFormat="1" ht="21" customHeight="1" x14ac:dyDescent="0.25">
      <c r="B4" s="436"/>
      <c r="C4" s="436"/>
      <c r="D4" s="436"/>
      <c r="E4" s="436"/>
      <c r="F4" s="436"/>
      <c r="G4" s="436"/>
      <c r="H4" s="436"/>
      <c r="I4" s="436"/>
      <c r="J4" s="436"/>
      <c r="K4" s="436"/>
      <c r="L4" s="436"/>
      <c r="M4" s="436"/>
      <c r="N4" s="436"/>
      <c r="O4" s="436"/>
    </row>
    <row r="5" spans="2:15" s="464" customFormat="1" ht="21" customHeight="1" x14ac:dyDescent="0.25">
      <c r="B5" s="41" t="s">
        <v>970</v>
      </c>
      <c r="C5" s="324"/>
      <c r="D5" s="324"/>
      <c r="E5" s="324"/>
      <c r="F5" s="324"/>
      <c r="G5" s="324"/>
      <c r="H5" s="324"/>
      <c r="I5" s="324"/>
      <c r="J5" s="324"/>
      <c r="K5" s="324"/>
      <c r="L5" s="324"/>
      <c r="M5" s="324"/>
      <c r="N5" s="324"/>
    </row>
    <row r="6" spans="2:15" s="464" customFormat="1" ht="21" customHeight="1" x14ac:dyDescent="0.25">
      <c r="B6" s="41" t="s">
        <v>971</v>
      </c>
      <c r="C6" s="324"/>
      <c r="D6" s="324"/>
      <c r="E6" s="324"/>
      <c r="F6" s="324"/>
      <c r="G6" s="324"/>
      <c r="H6" s="324"/>
      <c r="I6" s="324"/>
      <c r="J6" s="324"/>
      <c r="K6" s="324"/>
      <c r="L6" s="324"/>
      <c r="M6" s="324"/>
      <c r="N6" s="324"/>
    </row>
    <row r="7" spans="2:15" s="464" customFormat="1" ht="21" customHeight="1" x14ac:dyDescent="0.25">
      <c r="B7" s="41" t="s">
        <v>972</v>
      </c>
      <c r="C7" s="324"/>
      <c r="D7" s="324"/>
      <c r="E7" s="324"/>
      <c r="F7" s="324"/>
      <c r="G7" s="324"/>
      <c r="H7" s="324"/>
      <c r="I7" s="324"/>
      <c r="J7" s="324"/>
      <c r="K7" s="324"/>
      <c r="L7" s="324"/>
      <c r="M7" s="324"/>
      <c r="N7" s="324"/>
    </row>
    <row r="8" spans="2:15" s="464" customFormat="1" ht="21" customHeight="1" x14ac:dyDescent="0.25">
      <c r="B8" s="41" t="s">
        <v>973</v>
      </c>
      <c r="C8" s="324"/>
      <c r="D8" s="324"/>
      <c r="E8" s="324"/>
      <c r="F8" s="324"/>
      <c r="G8" s="324"/>
      <c r="H8" s="324"/>
      <c r="I8" s="324"/>
      <c r="J8" s="324"/>
      <c r="K8" s="324"/>
      <c r="L8" s="324"/>
      <c r="M8" s="324"/>
      <c r="N8" s="324"/>
    </row>
    <row r="9" spans="2:15" s="464" customFormat="1" ht="21" customHeight="1" x14ac:dyDescent="0.25">
      <c r="B9" s="41" t="s">
        <v>974</v>
      </c>
      <c r="C9" s="324"/>
      <c r="D9" s="324"/>
      <c r="E9" s="324"/>
      <c r="F9" s="324"/>
      <c r="G9" s="324"/>
      <c r="H9" s="324"/>
      <c r="I9" s="324"/>
      <c r="J9" s="324"/>
      <c r="K9" s="324"/>
      <c r="L9" s="324"/>
      <c r="M9" s="324"/>
      <c r="N9" s="324"/>
    </row>
    <row r="10" spans="2:15" s="464" customFormat="1" ht="21" customHeight="1" x14ac:dyDescent="0.25">
      <c r="B10" s="41" t="s">
        <v>975</v>
      </c>
      <c r="C10" s="324"/>
      <c r="D10" s="324"/>
      <c r="E10" s="324"/>
      <c r="F10" s="324"/>
      <c r="G10" s="324"/>
      <c r="H10" s="324"/>
      <c r="I10" s="324"/>
      <c r="J10" s="324"/>
      <c r="K10" s="324"/>
      <c r="L10" s="324"/>
      <c r="M10" s="324"/>
      <c r="N10" s="324"/>
    </row>
    <row r="11" spans="2:15" s="464" customFormat="1" ht="21" customHeight="1" x14ac:dyDescent="0.25">
      <c r="B11" s="41" t="s">
        <v>976</v>
      </c>
      <c r="C11" s="324"/>
      <c r="D11" s="324"/>
      <c r="E11" s="324"/>
      <c r="F11" s="324"/>
      <c r="G11" s="324"/>
      <c r="H11" s="324"/>
      <c r="I11" s="324"/>
      <c r="J11" s="324"/>
      <c r="K11" s="324"/>
      <c r="L11" s="324"/>
      <c r="M11" s="324"/>
      <c r="N11" s="324"/>
    </row>
    <row r="12" spans="2:15" s="464" customFormat="1" ht="21" customHeight="1" x14ac:dyDescent="0.25">
      <c r="B12" s="41" t="s">
        <v>977</v>
      </c>
      <c r="C12" s="324"/>
      <c r="D12" s="324"/>
      <c r="E12" s="324"/>
      <c r="F12" s="324"/>
      <c r="G12" s="324"/>
      <c r="H12" s="324"/>
      <c r="I12" s="324"/>
      <c r="J12" s="324"/>
      <c r="K12" s="324"/>
      <c r="L12" s="324"/>
      <c r="M12" s="324"/>
      <c r="N12" s="324"/>
    </row>
    <row r="13" spans="2:15" s="464" customFormat="1" ht="21" customHeight="1" x14ac:dyDescent="0.25">
      <c r="B13" s="41" t="s">
        <v>978</v>
      </c>
      <c r="C13" s="324"/>
      <c r="D13" s="324"/>
      <c r="E13" s="324"/>
      <c r="F13" s="324"/>
      <c r="G13" s="324"/>
      <c r="H13" s="324"/>
      <c r="I13" s="324"/>
      <c r="J13" s="324"/>
      <c r="K13" s="324"/>
      <c r="L13" s="324"/>
      <c r="M13" s="324"/>
      <c r="N13" s="324"/>
    </row>
    <row r="14" spans="2:15" s="464" customFormat="1" ht="21" customHeight="1" x14ac:dyDescent="0.25">
      <c r="B14" s="41" t="s">
        <v>979</v>
      </c>
      <c r="C14" s="324"/>
      <c r="D14" s="324"/>
      <c r="E14" s="324"/>
      <c r="F14" s="324"/>
      <c r="G14" s="324"/>
      <c r="H14" s="324"/>
      <c r="I14" s="324"/>
      <c r="J14" s="324"/>
      <c r="K14" s="324"/>
      <c r="L14" s="324"/>
      <c r="M14" s="324"/>
      <c r="N14" s="324"/>
    </row>
    <row r="15" spans="2:15" s="464" customFormat="1" ht="21" customHeight="1" x14ac:dyDescent="0.25">
      <c r="B15" s="41" t="s">
        <v>980</v>
      </c>
      <c r="C15" s="324"/>
      <c r="D15" s="324"/>
      <c r="E15" s="324"/>
      <c r="F15" s="324"/>
      <c r="G15" s="324"/>
      <c r="H15" s="324"/>
      <c r="I15" s="324"/>
      <c r="J15" s="324"/>
      <c r="K15" s="324"/>
      <c r="L15" s="324"/>
      <c r="M15" s="324"/>
      <c r="N15" s="324"/>
    </row>
    <row r="16" spans="2:15" s="464" customFormat="1" ht="21" customHeight="1" x14ac:dyDescent="0.25">
      <c r="B16" s="41" t="s">
        <v>981</v>
      </c>
      <c r="C16" s="324"/>
      <c r="D16" s="324"/>
      <c r="E16" s="324"/>
      <c r="F16" s="324"/>
      <c r="G16" s="324"/>
      <c r="H16" s="324"/>
      <c r="I16" s="324"/>
      <c r="J16" s="324"/>
      <c r="K16" s="324"/>
      <c r="L16" s="324"/>
      <c r="M16" s="324"/>
      <c r="N16" s="324"/>
    </row>
    <row r="17" spans="2:14" s="464" customFormat="1" ht="21" customHeight="1" x14ac:dyDescent="0.25">
      <c r="B17" s="41" t="s">
        <v>982</v>
      </c>
      <c r="C17" s="324"/>
      <c r="D17" s="324"/>
      <c r="E17" s="324"/>
      <c r="F17" s="324"/>
      <c r="G17" s="324"/>
      <c r="H17" s="324"/>
      <c r="I17" s="324"/>
      <c r="J17" s="324"/>
      <c r="K17" s="324"/>
      <c r="L17" s="324"/>
      <c r="M17" s="324"/>
      <c r="N17" s="324"/>
    </row>
    <row r="18" spans="2:14" s="464" customFormat="1" ht="21" customHeight="1" x14ac:dyDescent="0.25">
      <c r="B18" s="464" t="s">
        <v>983</v>
      </c>
      <c r="C18" s="324"/>
      <c r="D18" s="324"/>
      <c r="E18" s="324"/>
      <c r="F18" s="324"/>
      <c r="G18" s="324"/>
      <c r="H18" s="324"/>
      <c r="I18" s="324"/>
      <c r="J18" s="324"/>
      <c r="K18" s="324"/>
      <c r="L18" s="324"/>
      <c r="M18" s="324"/>
      <c r="N18" s="324"/>
    </row>
    <row r="19" spans="2:14" s="464" customFormat="1" ht="21" customHeight="1" x14ac:dyDescent="0.25">
      <c r="B19" s="41" t="s">
        <v>984</v>
      </c>
      <c r="C19" s="324"/>
      <c r="D19" s="324"/>
      <c r="E19" s="324"/>
      <c r="F19" s="324"/>
      <c r="G19" s="324"/>
      <c r="H19" s="324"/>
      <c r="I19" s="324"/>
      <c r="J19" s="324"/>
      <c r="K19" s="324"/>
      <c r="L19" s="324"/>
      <c r="M19" s="324"/>
      <c r="N19" s="324"/>
    </row>
    <row r="20" spans="2:14" s="464" customFormat="1" ht="21" customHeight="1" x14ac:dyDescent="0.25">
      <c r="B20" s="41" t="s">
        <v>985</v>
      </c>
      <c r="C20" s="324"/>
      <c r="D20" s="324"/>
      <c r="E20" s="324"/>
      <c r="F20" s="324"/>
      <c r="G20" s="324"/>
      <c r="H20" s="324"/>
      <c r="I20" s="324"/>
      <c r="J20" s="324"/>
      <c r="K20" s="324"/>
      <c r="L20" s="324"/>
      <c r="M20" s="324"/>
      <c r="N20" s="324"/>
    </row>
    <row r="21" spans="2:14" s="464" customFormat="1" ht="21" customHeight="1" x14ac:dyDescent="0.25">
      <c r="B21" s="41" t="s">
        <v>986</v>
      </c>
    </row>
    <row r="22" spans="2:14" s="464" customFormat="1" ht="21" customHeight="1" x14ac:dyDescent="0.25">
      <c r="B22" s="998" t="s">
        <v>987</v>
      </c>
    </row>
  </sheetData>
  <mergeCells count="1">
    <mergeCell ref="B3:J3"/>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A33"/>
  <sheetViews>
    <sheetView zoomScaleNormal="100" workbookViewId="0">
      <selection activeCell="H16" sqref="H16"/>
    </sheetView>
  </sheetViews>
  <sheetFormatPr defaultRowHeight="15" x14ac:dyDescent="0.25"/>
  <sheetData>
    <row r="11" spans="1:1" x14ac:dyDescent="0.25">
      <c r="A11" s="2"/>
    </row>
    <row r="12" spans="1:1" x14ac:dyDescent="0.25">
      <c r="A12" s="2"/>
    </row>
    <row r="13" spans="1:1" x14ac:dyDescent="0.25">
      <c r="A13" s="2"/>
    </row>
    <row r="14" spans="1:1" x14ac:dyDescent="0.25">
      <c r="A14" s="1"/>
    </row>
    <row r="15" spans="1:1" ht="15" customHeight="1" x14ac:dyDescent="0.25">
      <c r="A15" s="17"/>
    </row>
    <row r="16" spans="1:1" ht="27.75" x14ac:dyDescent="0.25">
      <c r="A16" s="17"/>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2"/>
    </row>
    <row r="27" spans="1:1" x14ac:dyDescent="0.25">
      <c r="A27" s="2"/>
    </row>
    <row r="28" spans="1:1" x14ac:dyDescent="0.25">
      <c r="A28" s="2"/>
    </row>
    <row r="29" spans="1:1" x14ac:dyDescent="0.25">
      <c r="A29" s="2"/>
    </row>
    <row r="30" spans="1:1" x14ac:dyDescent="0.25">
      <c r="A30" s="2"/>
    </row>
    <row r="31" spans="1:1" x14ac:dyDescent="0.25">
      <c r="A31" s="2"/>
    </row>
    <row r="32" spans="1:1" x14ac:dyDescent="0.25">
      <c r="A32" s="2"/>
    </row>
    <row r="33" spans="1:1" x14ac:dyDescent="0.25">
      <c r="A33" s="2"/>
    </row>
  </sheetData>
  <printOptions horizontalCentered="1" verticalCentered="1"/>
  <pageMargins left="0.5" right="0.7" top="0.5" bottom="0.75" header="0.3" footer="0.3"/>
  <pageSetup orientation="landscape" r:id="rId1"/>
  <headerFooter differentFirst="1">
    <firstFooter xml:space="preserve">&amp;C
</first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2"/>
  <sheetViews>
    <sheetView zoomScaleNormal="100" workbookViewId="0">
      <selection activeCell="H479" sqref="H479"/>
    </sheetView>
  </sheetViews>
  <sheetFormatPr defaultRowHeight="15" x14ac:dyDescent="0.25"/>
  <cols>
    <col min="1" max="1" width="9.5703125" style="93" customWidth="1"/>
    <col min="2" max="2" width="69.28515625" style="242" customWidth="1"/>
    <col min="3" max="6" width="10.7109375" style="216" hidden="1" customWidth="1"/>
    <col min="7" max="8" width="11.28515625" style="93" customWidth="1"/>
    <col min="9" max="16384" width="9.140625" style="93"/>
  </cols>
  <sheetData>
    <row r="1" spans="2:8" ht="21" x14ac:dyDescent="0.25">
      <c r="B1" s="735" t="s">
        <v>988</v>
      </c>
      <c r="C1" s="214"/>
      <c r="D1" s="215"/>
      <c r="E1" s="215"/>
      <c r="F1" s="215"/>
    </row>
    <row r="2" spans="2:8" ht="23.25" customHeight="1" x14ac:dyDescent="0.25">
      <c r="B2" s="1183" t="s">
        <v>1504</v>
      </c>
      <c r="C2" s="1183"/>
      <c r="D2" s="1183"/>
      <c r="E2" s="1183"/>
      <c r="F2" s="1183"/>
      <c r="G2" s="1183"/>
      <c r="H2" s="1183"/>
    </row>
    <row r="3" spans="2:8" ht="21.75" customHeight="1" x14ac:dyDescent="0.25">
      <c r="B3" s="1183"/>
      <c r="C3" s="1183"/>
      <c r="D3" s="1183"/>
      <c r="E3" s="1183"/>
      <c r="F3" s="1183"/>
      <c r="G3" s="1183"/>
      <c r="H3" s="1183"/>
    </row>
    <row r="4" spans="2:8" ht="9" customHeight="1" x14ac:dyDescent="0.25"/>
    <row r="5" spans="2:8" ht="18" customHeight="1" x14ac:dyDescent="0.25">
      <c r="B5" s="737" t="s">
        <v>989</v>
      </c>
      <c r="C5" s="738"/>
      <c r="D5" s="738"/>
      <c r="E5" s="738"/>
      <c r="F5" s="738"/>
      <c r="G5" s="739"/>
      <c r="H5" s="739"/>
    </row>
    <row r="6" spans="2:8" ht="15" customHeight="1" x14ac:dyDescent="0.25">
      <c r="B6" s="740" t="s">
        <v>990</v>
      </c>
      <c r="C6" s="741"/>
      <c r="D6" s="742"/>
      <c r="E6" s="741"/>
      <c r="F6" s="742"/>
      <c r="G6" s="743" t="s">
        <v>525</v>
      </c>
      <c r="H6" s="743" t="s">
        <v>526</v>
      </c>
    </row>
    <row r="7" spans="2:8" ht="15" customHeight="1" x14ac:dyDescent="0.25">
      <c r="B7" s="744" t="s">
        <v>991</v>
      </c>
      <c r="C7" s="745"/>
      <c r="D7" s="745"/>
      <c r="E7" s="745">
        <v>30</v>
      </c>
      <c r="F7" s="745">
        <v>30</v>
      </c>
      <c r="G7" s="745">
        <v>26</v>
      </c>
      <c r="H7" s="745">
        <v>28</v>
      </c>
    </row>
    <row r="8" spans="2:8" ht="15" customHeight="1" x14ac:dyDescent="0.25">
      <c r="B8" s="744" t="s">
        <v>992</v>
      </c>
      <c r="C8" s="745">
        <v>47</v>
      </c>
      <c r="D8" s="745">
        <v>48</v>
      </c>
      <c r="E8" s="745">
        <v>26</v>
      </c>
      <c r="F8" s="745">
        <v>23</v>
      </c>
      <c r="G8" s="745">
        <v>14</v>
      </c>
      <c r="H8" s="745">
        <v>8</v>
      </c>
    </row>
    <row r="9" spans="2:8" ht="15" customHeight="1" x14ac:dyDescent="0.25">
      <c r="B9" s="753" t="s">
        <v>993</v>
      </c>
      <c r="C9" s="754">
        <v>48</v>
      </c>
      <c r="D9" s="754">
        <v>49</v>
      </c>
      <c r="E9" s="754">
        <v>56</v>
      </c>
      <c r="F9" s="754">
        <v>53</v>
      </c>
      <c r="G9" s="754">
        <v>40</v>
      </c>
      <c r="H9" s="754">
        <f>SUM(H7:H8)</f>
        <v>36</v>
      </c>
    </row>
    <row r="10" spans="2:8" ht="15" customHeight="1" x14ac:dyDescent="0.25">
      <c r="B10" s="755" t="s">
        <v>994</v>
      </c>
      <c r="C10" s="746">
        <v>48</v>
      </c>
      <c r="D10" s="746">
        <v>49</v>
      </c>
      <c r="E10" s="746">
        <v>56</v>
      </c>
      <c r="F10" s="746">
        <v>53</v>
      </c>
      <c r="G10" s="756">
        <v>40</v>
      </c>
      <c r="H10" s="756">
        <f>H9</f>
        <v>36</v>
      </c>
    </row>
    <row r="11" spans="2:8" ht="7.5" customHeight="1" x14ac:dyDescent="0.25">
      <c r="B11" s="747"/>
      <c r="C11" s="738"/>
      <c r="D11" s="738"/>
      <c r="E11" s="738"/>
      <c r="F11" s="738"/>
      <c r="G11" s="739"/>
      <c r="H11" s="739"/>
    </row>
    <row r="12" spans="2:8" ht="15" customHeight="1" x14ac:dyDescent="0.25">
      <c r="B12" s="740" t="s">
        <v>995</v>
      </c>
      <c r="C12" s="748" t="s">
        <v>996</v>
      </c>
      <c r="D12" s="749" t="s">
        <v>997</v>
      </c>
      <c r="E12" s="748" t="s">
        <v>998</v>
      </c>
      <c r="F12" s="749" t="s">
        <v>522</v>
      </c>
      <c r="G12" s="48"/>
      <c r="H12" s="48"/>
    </row>
    <row r="13" spans="2:8" ht="15" customHeight="1" x14ac:dyDescent="0.25">
      <c r="B13" s="744" t="s">
        <v>999</v>
      </c>
      <c r="C13" s="745">
        <v>160</v>
      </c>
      <c r="D13" s="745">
        <v>139</v>
      </c>
      <c r="E13" s="745">
        <v>155</v>
      </c>
      <c r="F13" s="745">
        <v>192</v>
      </c>
      <c r="G13" s="745">
        <v>182</v>
      </c>
      <c r="H13" s="745">
        <v>185</v>
      </c>
    </row>
    <row r="14" spans="2:8" ht="15" customHeight="1" x14ac:dyDescent="0.25">
      <c r="B14" s="744" t="s">
        <v>1000</v>
      </c>
      <c r="C14" s="745"/>
      <c r="D14" s="745"/>
      <c r="E14" s="745"/>
      <c r="F14" s="745"/>
      <c r="G14" s="999" t="s">
        <v>161</v>
      </c>
      <c r="H14" s="745">
        <v>15</v>
      </c>
    </row>
    <row r="15" spans="2:8" ht="15" customHeight="1" x14ac:dyDescent="0.25">
      <c r="B15" s="753" t="s">
        <v>1001</v>
      </c>
      <c r="C15" s="754">
        <v>160</v>
      </c>
      <c r="D15" s="754">
        <v>139</v>
      </c>
      <c r="E15" s="754">
        <v>155</v>
      </c>
      <c r="F15" s="754">
        <v>192</v>
      </c>
      <c r="G15" s="754">
        <v>182</v>
      </c>
      <c r="H15" s="754">
        <f>SUM(H13:H14)</f>
        <v>200</v>
      </c>
    </row>
    <row r="16" spans="2:8" ht="15" customHeight="1" x14ac:dyDescent="0.25">
      <c r="B16" s="744" t="s">
        <v>1002</v>
      </c>
      <c r="C16" s="745"/>
      <c r="D16" s="745"/>
      <c r="E16" s="745"/>
      <c r="F16" s="745">
        <v>1</v>
      </c>
      <c r="G16" s="745">
        <v>3</v>
      </c>
      <c r="H16" s="745">
        <v>0</v>
      </c>
    </row>
    <row r="17" spans="2:10" ht="15" customHeight="1" x14ac:dyDescent="0.25">
      <c r="B17" s="744" t="s">
        <v>1003</v>
      </c>
      <c r="C17" s="745">
        <v>11</v>
      </c>
      <c r="D17" s="745">
        <v>9</v>
      </c>
      <c r="E17" s="745">
        <v>10</v>
      </c>
      <c r="F17" s="745">
        <v>7</v>
      </c>
      <c r="G17" s="745">
        <v>6</v>
      </c>
      <c r="H17" s="745">
        <v>4</v>
      </c>
    </row>
    <row r="18" spans="2:10" ht="15" customHeight="1" x14ac:dyDescent="0.25">
      <c r="B18" s="753" t="s">
        <v>1004</v>
      </c>
      <c r="C18" s="754">
        <v>11</v>
      </c>
      <c r="D18" s="754">
        <v>9</v>
      </c>
      <c r="E18" s="754">
        <v>10</v>
      </c>
      <c r="F18" s="754">
        <v>8</v>
      </c>
      <c r="G18" s="754">
        <v>9</v>
      </c>
      <c r="H18" s="754">
        <v>4</v>
      </c>
    </row>
    <row r="19" spans="2:10" ht="15" customHeight="1" x14ac:dyDescent="0.25">
      <c r="B19" s="755" t="s">
        <v>1005</v>
      </c>
      <c r="C19" s="756">
        <v>171</v>
      </c>
      <c r="D19" s="756">
        <v>148</v>
      </c>
      <c r="E19" s="756">
        <v>165</v>
      </c>
      <c r="F19" s="756">
        <v>200</v>
      </c>
      <c r="G19" s="756">
        <f>G15+G18</f>
        <v>191</v>
      </c>
      <c r="H19" s="756">
        <f>H15+H18</f>
        <v>204</v>
      </c>
    </row>
    <row r="20" spans="2:10" ht="9" customHeight="1" x14ac:dyDescent="0.25">
      <c r="B20" s="750"/>
      <c r="C20" s="751"/>
      <c r="D20" s="751"/>
      <c r="E20" s="751"/>
      <c r="F20" s="751"/>
      <c r="G20" s="751"/>
      <c r="H20" s="751"/>
    </row>
    <row r="21" spans="2:10" ht="15" customHeight="1" x14ac:dyDescent="0.25">
      <c r="B21" s="740" t="s">
        <v>1006</v>
      </c>
      <c r="C21" s="752"/>
      <c r="D21" s="752"/>
      <c r="E21" s="752"/>
      <c r="F21" s="752"/>
      <c r="G21" s="752"/>
      <c r="H21" s="752"/>
    </row>
    <row r="22" spans="2:10" ht="15" customHeight="1" x14ac:dyDescent="0.25">
      <c r="B22" s="744" t="s">
        <v>1007</v>
      </c>
      <c r="C22" s="745">
        <v>24</v>
      </c>
      <c r="D22" s="745">
        <v>30</v>
      </c>
      <c r="E22" s="745">
        <v>33</v>
      </c>
      <c r="F22" s="745">
        <v>20</v>
      </c>
      <c r="G22" s="745">
        <v>26</v>
      </c>
      <c r="H22" s="745">
        <v>25</v>
      </c>
    </row>
    <row r="23" spans="2:10" ht="15" customHeight="1" x14ac:dyDescent="0.25">
      <c r="B23" s="744" t="s">
        <v>1008</v>
      </c>
      <c r="C23" s="745">
        <v>43</v>
      </c>
      <c r="D23" s="745">
        <v>47</v>
      </c>
      <c r="E23" s="745">
        <v>63</v>
      </c>
      <c r="F23" s="745">
        <v>48</v>
      </c>
      <c r="G23" s="745">
        <v>44</v>
      </c>
      <c r="H23" s="745">
        <v>46</v>
      </c>
    </row>
    <row r="24" spans="2:10" ht="15" customHeight="1" x14ac:dyDescent="0.25">
      <c r="B24" s="753" t="s">
        <v>1009</v>
      </c>
      <c r="C24" s="754">
        <v>107</v>
      </c>
      <c r="D24" s="754">
        <v>131</v>
      </c>
      <c r="E24" s="754">
        <v>120</v>
      </c>
      <c r="F24" s="754">
        <v>99</v>
      </c>
      <c r="G24" s="754">
        <v>70</v>
      </c>
      <c r="H24" s="754">
        <f>SUM(H22:H23)</f>
        <v>71</v>
      </c>
    </row>
    <row r="25" spans="2:10" ht="15" customHeight="1" x14ac:dyDescent="0.25">
      <c r="B25" s="744" t="s">
        <v>1010</v>
      </c>
      <c r="C25" s="745">
        <v>24</v>
      </c>
      <c r="D25" s="745">
        <v>38</v>
      </c>
      <c r="E25" s="745">
        <v>25</v>
      </c>
      <c r="F25" s="745">
        <v>14</v>
      </c>
      <c r="G25" s="745">
        <v>17</v>
      </c>
      <c r="H25" s="745">
        <v>20</v>
      </c>
    </row>
    <row r="26" spans="2:10" ht="15" customHeight="1" x14ac:dyDescent="0.25">
      <c r="B26" s="753" t="s">
        <v>1011</v>
      </c>
      <c r="C26" s="754">
        <v>24</v>
      </c>
      <c r="D26" s="754">
        <v>38</v>
      </c>
      <c r="E26" s="754">
        <v>25</v>
      </c>
      <c r="F26" s="754">
        <v>14</v>
      </c>
      <c r="G26" s="754">
        <v>17</v>
      </c>
      <c r="H26" s="754">
        <v>20</v>
      </c>
    </row>
    <row r="27" spans="2:10" ht="15" customHeight="1" x14ac:dyDescent="0.25">
      <c r="B27" s="755" t="s">
        <v>1012</v>
      </c>
      <c r="C27" s="756">
        <f>SUM(C24,C26)</f>
        <v>131</v>
      </c>
      <c r="D27" s="756">
        <f t="shared" ref="D27:F27" si="0">SUM(D24,D26)</f>
        <v>169</v>
      </c>
      <c r="E27" s="756">
        <f t="shared" si="0"/>
        <v>145</v>
      </c>
      <c r="F27" s="756">
        <f t="shared" si="0"/>
        <v>113</v>
      </c>
      <c r="G27" s="756">
        <f>SUM(G24+G26)</f>
        <v>87</v>
      </c>
      <c r="H27" s="756">
        <f>SUM(H24+H26)</f>
        <v>91</v>
      </c>
    </row>
    <row r="28" spans="2:10" ht="8.25" customHeight="1" x14ac:dyDescent="0.25">
      <c r="B28" s="267"/>
      <c r="C28" s="268"/>
      <c r="D28" s="268"/>
      <c r="E28" s="268"/>
      <c r="F28" s="268"/>
      <c r="G28" s="268"/>
      <c r="H28" s="268"/>
    </row>
    <row r="29" spans="2:10" ht="15" customHeight="1" x14ac:dyDescent="0.25">
      <c r="B29" s="264" t="s">
        <v>1013</v>
      </c>
      <c r="C29" s="736"/>
      <c r="D29" s="262"/>
      <c r="E29" s="736"/>
      <c r="F29" s="262"/>
      <c r="G29" s="216"/>
      <c r="H29" s="216"/>
    </row>
    <row r="30" spans="2:10" ht="15" customHeight="1" x14ac:dyDescent="0.25">
      <c r="B30" s="517" t="s">
        <v>1014</v>
      </c>
      <c r="C30" s="385"/>
      <c r="D30" s="385"/>
      <c r="E30" s="385"/>
      <c r="F30" s="385">
        <v>1</v>
      </c>
      <c r="G30" s="385">
        <v>5</v>
      </c>
      <c r="H30" s="385">
        <v>4</v>
      </c>
    </row>
    <row r="31" spans="2:10" ht="15" customHeight="1" x14ac:dyDescent="0.25">
      <c r="B31" s="517" t="s">
        <v>1015</v>
      </c>
      <c r="C31" s="385"/>
      <c r="D31" s="385"/>
      <c r="E31" s="385">
        <v>1</v>
      </c>
      <c r="F31" s="385">
        <v>1</v>
      </c>
      <c r="G31" s="385">
        <v>3</v>
      </c>
      <c r="H31" s="385">
        <v>1</v>
      </c>
      <c r="J31" s="217"/>
    </row>
    <row r="32" spans="2:10" ht="15" customHeight="1" x14ac:dyDescent="0.25">
      <c r="B32" s="517" t="s">
        <v>1016</v>
      </c>
      <c r="C32" s="385"/>
      <c r="D32" s="385"/>
      <c r="E32" s="385"/>
      <c r="F32" s="385">
        <v>2</v>
      </c>
      <c r="G32" s="385">
        <v>14</v>
      </c>
      <c r="H32" s="385">
        <v>12</v>
      </c>
    </row>
    <row r="33" spans="1:8" ht="15" customHeight="1" x14ac:dyDescent="0.25">
      <c r="B33" s="517" t="s">
        <v>1017</v>
      </c>
      <c r="C33" s="385"/>
      <c r="D33" s="385"/>
      <c r="E33" s="385"/>
      <c r="F33" s="385"/>
      <c r="G33" s="385">
        <v>4</v>
      </c>
      <c r="H33" s="385">
        <v>1</v>
      </c>
    </row>
    <row r="34" spans="1:8" ht="15" customHeight="1" x14ac:dyDescent="0.25">
      <c r="B34" s="517" t="s">
        <v>1018</v>
      </c>
      <c r="C34" s="385">
        <v>9</v>
      </c>
      <c r="D34" s="385">
        <v>8</v>
      </c>
      <c r="E34" s="385">
        <v>7</v>
      </c>
      <c r="F34" s="518">
        <v>6</v>
      </c>
      <c r="G34" s="518">
        <v>2</v>
      </c>
      <c r="H34" s="518">
        <v>0</v>
      </c>
    </row>
    <row r="35" spans="1:8" ht="15" customHeight="1" x14ac:dyDescent="0.25">
      <c r="B35" s="517" t="s">
        <v>1019</v>
      </c>
      <c r="C35" s="385">
        <v>28</v>
      </c>
      <c r="D35" s="385">
        <v>22</v>
      </c>
      <c r="E35" s="385">
        <v>19</v>
      </c>
      <c r="F35" s="385">
        <v>13</v>
      </c>
      <c r="G35" s="385">
        <v>3</v>
      </c>
      <c r="H35" s="385">
        <v>0</v>
      </c>
    </row>
    <row r="36" spans="1:8" x14ac:dyDescent="0.25">
      <c r="B36" s="757" t="s">
        <v>1020</v>
      </c>
      <c r="C36" s="758">
        <f t="shared" ref="C36:H36" si="1">SUM(C30:C35)</f>
        <v>37</v>
      </c>
      <c r="D36" s="758">
        <f t="shared" si="1"/>
        <v>30</v>
      </c>
      <c r="E36" s="758">
        <f t="shared" si="1"/>
        <v>27</v>
      </c>
      <c r="F36" s="758">
        <f t="shared" si="1"/>
        <v>23</v>
      </c>
      <c r="G36" s="758">
        <f t="shared" si="1"/>
        <v>31</v>
      </c>
      <c r="H36" s="758">
        <f t="shared" si="1"/>
        <v>18</v>
      </c>
    </row>
    <row r="37" spans="1:8" ht="15" customHeight="1" x14ac:dyDescent="0.25">
      <c r="B37" s="304" t="s">
        <v>1021</v>
      </c>
      <c r="C37" s="266"/>
      <c r="D37" s="266"/>
      <c r="E37" s="266"/>
      <c r="F37" s="266"/>
      <c r="G37" s="743" t="s">
        <v>525</v>
      </c>
      <c r="H37" s="743" t="s">
        <v>526</v>
      </c>
    </row>
    <row r="38" spans="1:8" ht="15" customHeight="1" x14ac:dyDescent="0.25">
      <c r="B38" s="517" t="s">
        <v>1022</v>
      </c>
      <c r="C38" s="385">
        <v>5</v>
      </c>
      <c r="D38" s="385">
        <v>2</v>
      </c>
      <c r="E38" s="385">
        <v>5</v>
      </c>
      <c r="F38" s="385">
        <v>1</v>
      </c>
      <c r="G38" s="385">
        <v>1</v>
      </c>
      <c r="H38" s="385">
        <v>0</v>
      </c>
    </row>
    <row r="39" spans="1:8" ht="15" customHeight="1" x14ac:dyDescent="0.25">
      <c r="A39" s="517"/>
      <c r="B39" s="517" t="s">
        <v>1023</v>
      </c>
      <c r="C39" s="385"/>
      <c r="D39" s="385"/>
      <c r="E39" s="385"/>
      <c r="F39" s="385">
        <v>1</v>
      </c>
      <c r="G39" s="385">
        <v>2</v>
      </c>
      <c r="H39" s="385">
        <v>5</v>
      </c>
    </row>
    <row r="40" spans="1:8" ht="15" customHeight="1" x14ac:dyDescent="0.25">
      <c r="B40" s="517" t="s">
        <v>1024</v>
      </c>
      <c r="C40" s="385"/>
      <c r="D40" s="385"/>
      <c r="E40" s="385"/>
      <c r="F40" s="385"/>
      <c r="G40" s="385">
        <v>0</v>
      </c>
      <c r="H40" s="385">
        <v>1</v>
      </c>
    </row>
    <row r="41" spans="1:8" ht="15" customHeight="1" x14ac:dyDescent="0.25">
      <c r="B41" s="517" t="s">
        <v>1025</v>
      </c>
      <c r="C41" s="385"/>
      <c r="D41" s="385"/>
      <c r="E41" s="385"/>
      <c r="F41" s="385">
        <v>1</v>
      </c>
      <c r="G41" s="385">
        <v>5</v>
      </c>
      <c r="H41" s="385">
        <v>3</v>
      </c>
    </row>
    <row r="42" spans="1:8" ht="15" customHeight="1" x14ac:dyDescent="0.25">
      <c r="B42" s="517" t="s">
        <v>1026</v>
      </c>
      <c r="C42" s="385"/>
      <c r="D42" s="385">
        <v>3</v>
      </c>
      <c r="E42" s="385">
        <v>3</v>
      </c>
      <c r="F42" s="385">
        <v>2</v>
      </c>
      <c r="G42" s="385">
        <v>1</v>
      </c>
      <c r="H42" s="385">
        <v>2</v>
      </c>
    </row>
    <row r="43" spans="1:8" ht="15" customHeight="1" x14ac:dyDescent="0.25">
      <c r="B43" s="757" t="s">
        <v>1027</v>
      </c>
      <c r="C43" s="758">
        <f t="shared" ref="C43:H43" si="2">SUM(C38:C42)</f>
        <v>5</v>
      </c>
      <c r="D43" s="758">
        <f t="shared" si="2"/>
        <v>5</v>
      </c>
      <c r="E43" s="758">
        <f t="shared" si="2"/>
        <v>8</v>
      </c>
      <c r="F43" s="758">
        <f t="shared" si="2"/>
        <v>5</v>
      </c>
      <c r="G43" s="758">
        <f t="shared" si="2"/>
        <v>9</v>
      </c>
      <c r="H43" s="758">
        <f t="shared" si="2"/>
        <v>11</v>
      </c>
    </row>
    <row r="44" spans="1:8" ht="15" customHeight="1" x14ac:dyDescent="0.25">
      <c r="B44" s="277" t="s">
        <v>1028</v>
      </c>
      <c r="C44" s="278">
        <f>SUM(C36,C43)</f>
        <v>42</v>
      </c>
      <c r="D44" s="278">
        <f>SUM(D36,D43)</f>
        <v>35</v>
      </c>
      <c r="E44" s="278">
        <f>SUM(E36,E43)</f>
        <v>35</v>
      </c>
      <c r="F44" s="278">
        <f>SUM(F36,F43)</f>
        <v>28</v>
      </c>
      <c r="G44" s="278">
        <f>G43+G36</f>
        <v>40</v>
      </c>
      <c r="H44" s="278">
        <f>H43+H36</f>
        <v>29</v>
      </c>
    </row>
    <row r="45" spans="1:8" ht="9" customHeight="1" x14ac:dyDescent="0.25">
      <c r="B45" s="267"/>
      <c r="C45" s="268"/>
      <c r="D45" s="268"/>
      <c r="E45" s="268"/>
      <c r="F45" s="268"/>
      <c r="G45" s="268"/>
      <c r="H45" s="268"/>
    </row>
    <row r="46" spans="1:8" ht="15" customHeight="1" x14ac:dyDescent="0.25">
      <c r="B46" s="264" t="s">
        <v>1029</v>
      </c>
      <c r="C46" s="268"/>
      <c r="D46" s="268"/>
      <c r="E46" s="268"/>
      <c r="F46" s="268"/>
      <c r="G46" s="268"/>
      <c r="H46" s="268"/>
    </row>
    <row r="47" spans="1:8" ht="15" customHeight="1" x14ac:dyDescent="0.25">
      <c r="B47" s="259" t="s">
        <v>1030</v>
      </c>
      <c r="C47" s="265">
        <v>101</v>
      </c>
      <c r="D47" s="265">
        <v>94</v>
      </c>
      <c r="E47" s="265">
        <v>86</v>
      </c>
      <c r="F47" s="386">
        <v>77</v>
      </c>
      <c r="G47" s="386">
        <v>50</v>
      </c>
      <c r="H47" s="386">
        <v>39</v>
      </c>
    </row>
    <row r="48" spans="1:8" ht="15" customHeight="1" x14ac:dyDescent="0.25">
      <c r="B48" s="259" t="s">
        <v>1031</v>
      </c>
      <c r="C48" s="265"/>
      <c r="D48" s="265"/>
      <c r="E48" s="265"/>
      <c r="F48" s="386"/>
      <c r="G48" s="386">
        <v>0</v>
      </c>
      <c r="H48" s="386">
        <v>2</v>
      </c>
    </row>
    <row r="49" spans="2:8" ht="15" customHeight="1" x14ac:dyDescent="0.25">
      <c r="B49" s="757" t="s">
        <v>1032</v>
      </c>
      <c r="C49" s="758">
        <v>102</v>
      </c>
      <c r="D49" s="758">
        <v>95</v>
      </c>
      <c r="E49" s="758">
        <v>87</v>
      </c>
      <c r="F49" s="758">
        <v>77</v>
      </c>
      <c r="G49" s="758">
        <f>SUM(G47:G48)</f>
        <v>50</v>
      </c>
      <c r="H49" s="758">
        <f>SUM(H47:H48)</f>
        <v>41</v>
      </c>
    </row>
    <row r="50" spans="2:8" ht="15" customHeight="1" x14ac:dyDescent="0.25">
      <c r="B50" s="259" t="s">
        <v>1033</v>
      </c>
      <c r="C50" s="265">
        <v>2</v>
      </c>
      <c r="D50" s="265">
        <v>9</v>
      </c>
      <c r="E50" s="265">
        <v>6</v>
      </c>
      <c r="F50" s="265">
        <v>6</v>
      </c>
      <c r="G50" s="265">
        <v>6</v>
      </c>
      <c r="H50" s="265">
        <v>7</v>
      </c>
    </row>
    <row r="51" spans="2:8" ht="15" customHeight="1" x14ac:dyDescent="0.25">
      <c r="B51" s="259" t="s">
        <v>1034</v>
      </c>
      <c r="C51" s="265"/>
      <c r="D51" s="265"/>
      <c r="E51" s="265"/>
      <c r="F51" s="265"/>
      <c r="G51" s="265">
        <v>1</v>
      </c>
      <c r="H51" s="265">
        <v>0</v>
      </c>
    </row>
    <row r="52" spans="2:8" ht="15" customHeight="1" x14ac:dyDescent="0.25">
      <c r="B52" s="757" t="s">
        <v>1035</v>
      </c>
      <c r="C52" s="758">
        <v>2</v>
      </c>
      <c r="D52" s="758">
        <v>9</v>
      </c>
      <c r="E52" s="758">
        <v>6</v>
      </c>
      <c r="F52" s="758">
        <v>6</v>
      </c>
      <c r="G52" s="758">
        <f>SUM(G50:G51)</f>
        <v>7</v>
      </c>
      <c r="H52" s="758">
        <f>SUM(H50:H51)</f>
        <v>7</v>
      </c>
    </row>
    <row r="53" spans="2:8" ht="15" customHeight="1" x14ac:dyDescent="0.25">
      <c r="B53" s="277" t="s">
        <v>1036</v>
      </c>
      <c r="C53" s="278">
        <v>104</v>
      </c>
      <c r="D53" s="278">
        <v>104</v>
      </c>
      <c r="E53" s="278">
        <v>93</v>
      </c>
      <c r="F53" s="759">
        <v>83</v>
      </c>
      <c r="G53" s="759">
        <v>57</v>
      </c>
      <c r="H53" s="759">
        <f>SUM(H52,H49)</f>
        <v>48</v>
      </c>
    </row>
    <row r="54" spans="2:8" ht="6.75" customHeight="1" x14ac:dyDescent="0.25">
      <c r="B54" s="267"/>
      <c r="C54" s="268"/>
      <c r="D54" s="268"/>
      <c r="E54" s="268"/>
      <c r="F54" s="268"/>
      <c r="G54" s="268"/>
      <c r="H54" s="268"/>
    </row>
    <row r="55" spans="2:8" ht="15" customHeight="1" x14ac:dyDescent="0.25">
      <c r="B55" s="276" t="s">
        <v>1037</v>
      </c>
      <c r="C55" s="263"/>
      <c r="D55" s="262"/>
      <c r="E55" s="263"/>
      <c r="F55" s="262"/>
      <c r="G55" s="262"/>
      <c r="H55" s="262"/>
    </row>
    <row r="56" spans="2:8" x14ac:dyDescent="0.25">
      <c r="B56" s="259" t="s">
        <v>1038</v>
      </c>
      <c r="C56" s="265">
        <v>2</v>
      </c>
      <c r="D56" s="265">
        <v>8</v>
      </c>
      <c r="E56" s="265">
        <v>5</v>
      </c>
      <c r="F56" s="265">
        <v>7</v>
      </c>
      <c r="G56" s="265">
        <v>3</v>
      </c>
      <c r="H56" s="265">
        <v>1</v>
      </c>
    </row>
    <row r="57" spans="2:8" x14ac:dyDescent="0.25">
      <c r="B57" s="757" t="s">
        <v>1039</v>
      </c>
      <c r="C57" s="758">
        <v>2</v>
      </c>
      <c r="D57" s="758">
        <v>8</v>
      </c>
      <c r="E57" s="758">
        <v>5</v>
      </c>
      <c r="F57" s="758">
        <v>7</v>
      </c>
      <c r="G57" s="758">
        <v>3</v>
      </c>
      <c r="H57" s="758">
        <v>1</v>
      </c>
    </row>
    <row r="58" spans="2:8" ht="15" customHeight="1" x14ac:dyDescent="0.25">
      <c r="B58" s="277" t="s">
        <v>1040</v>
      </c>
      <c r="C58" s="278">
        <v>2</v>
      </c>
      <c r="D58" s="278">
        <v>8</v>
      </c>
      <c r="E58" s="278">
        <v>5</v>
      </c>
      <c r="F58" s="278">
        <v>7</v>
      </c>
      <c r="G58" s="278">
        <v>3</v>
      </c>
      <c r="H58" s="278">
        <v>1</v>
      </c>
    </row>
    <row r="59" spans="2:8" ht="9" customHeight="1" x14ac:dyDescent="0.25">
      <c r="B59" s="267"/>
      <c r="C59" s="268"/>
      <c r="D59" s="268"/>
      <c r="E59" s="268"/>
      <c r="F59" s="268"/>
      <c r="G59" s="268"/>
      <c r="H59" s="268"/>
    </row>
    <row r="60" spans="2:8" ht="15" customHeight="1" x14ac:dyDescent="0.25">
      <c r="B60" s="276" t="s">
        <v>1041</v>
      </c>
      <c r="C60" s="268"/>
      <c r="D60" s="268"/>
      <c r="E60" s="268"/>
      <c r="F60" s="268"/>
    </row>
    <row r="61" spans="2:8" ht="17.25" customHeight="1" x14ac:dyDescent="0.25">
      <c r="B61" s="259" t="s">
        <v>1042</v>
      </c>
      <c r="C61" s="265">
        <v>14</v>
      </c>
      <c r="D61" s="265">
        <v>20</v>
      </c>
      <c r="E61" s="265">
        <v>10</v>
      </c>
      <c r="F61" s="265">
        <v>13</v>
      </c>
      <c r="G61" s="265">
        <v>7</v>
      </c>
      <c r="H61" s="265">
        <v>6</v>
      </c>
    </row>
    <row r="62" spans="2:8" ht="15" customHeight="1" x14ac:dyDescent="0.25">
      <c r="B62" s="259" t="s">
        <v>1043</v>
      </c>
      <c r="C62" s="265">
        <v>2</v>
      </c>
      <c r="D62" s="265">
        <v>2</v>
      </c>
      <c r="E62" s="265">
        <v>1</v>
      </c>
      <c r="F62" s="265"/>
      <c r="G62" s="265">
        <v>1</v>
      </c>
      <c r="H62" s="265">
        <v>1</v>
      </c>
    </row>
    <row r="63" spans="2:8" ht="15" customHeight="1" x14ac:dyDescent="0.25">
      <c r="B63" s="259" t="s">
        <v>1044</v>
      </c>
      <c r="C63" s="265"/>
      <c r="D63" s="265"/>
      <c r="E63" s="265"/>
      <c r="F63" s="265"/>
      <c r="G63" s="265">
        <v>1</v>
      </c>
      <c r="H63" s="265">
        <v>0</v>
      </c>
    </row>
    <row r="64" spans="2:8" x14ac:dyDescent="0.25">
      <c r="B64" s="757" t="s">
        <v>1045</v>
      </c>
      <c r="C64" s="758">
        <v>16</v>
      </c>
      <c r="D64" s="758">
        <v>22</v>
      </c>
      <c r="E64" s="758">
        <v>11</v>
      </c>
      <c r="F64" s="758">
        <v>13</v>
      </c>
      <c r="G64" s="758">
        <f>SUM(G61:G63)</f>
        <v>9</v>
      </c>
      <c r="H64" s="758">
        <f>SUM(H61:H63)</f>
        <v>7</v>
      </c>
    </row>
    <row r="65" spans="2:8" s="219" customFormat="1" x14ac:dyDescent="0.25">
      <c r="B65" s="371" t="s">
        <v>1046</v>
      </c>
      <c r="C65" s="518"/>
      <c r="D65" s="518"/>
      <c r="E65" s="518"/>
      <c r="F65" s="518"/>
      <c r="G65" s="518">
        <v>0</v>
      </c>
      <c r="H65" s="518">
        <v>2</v>
      </c>
    </row>
    <row r="66" spans="2:8" ht="15" customHeight="1" x14ac:dyDescent="0.25">
      <c r="B66" s="259" t="s">
        <v>1047</v>
      </c>
      <c r="C66" s="265">
        <v>5</v>
      </c>
      <c r="D66" s="265">
        <v>6</v>
      </c>
      <c r="E66" s="265">
        <v>5</v>
      </c>
      <c r="F66" s="265">
        <v>2</v>
      </c>
      <c r="G66" s="265">
        <v>3</v>
      </c>
      <c r="H66" s="265">
        <v>9</v>
      </c>
    </row>
    <row r="67" spans="2:8" ht="15" customHeight="1" x14ac:dyDescent="0.25">
      <c r="B67" s="757" t="s">
        <v>1048</v>
      </c>
      <c r="C67" s="758">
        <v>5</v>
      </c>
      <c r="D67" s="758">
        <v>7</v>
      </c>
      <c r="E67" s="758">
        <v>5</v>
      </c>
      <c r="F67" s="758">
        <v>3</v>
      </c>
      <c r="G67" s="758">
        <v>3</v>
      </c>
      <c r="H67" s="758">
        <f>SUM(H65:H66)</f>
        <v>11</v>
      </c>
    </row>
    <row r="68" spans="2:8" ht="15.75" customHeight="1" x14ac:dyDescent="0.25">
      <c r="B68" s="277" t="s">
        <v>1049</v>
      </c>
      <c r="C68" s="278">
        <v>21</v>
      </c>
      <c r="D68" s="278">
        <v>29</v>
      </c>
      <c r="E68" s="278">
        <v>16</v>
      </c>
      <c r="F68" s="278">
        <v>16</v>
      </c>
      <c r="G68" s="278">
        <f>G67+G64</f>
        <v>12</v>
      </c>
      <c r="H68" s="278">
        <f>H67+H64</f>
        <v>18</v>
      </c>
    </row>
    <row r="69" spans="2:8" ht="15" customHeight="1" x14ac:dyDescent="0.25">
      <c r="B69" s="276" t="s">
        <v>1050</v>
      </c>
      <c r="C69" s="261" t="s">
        <v>996</v>
      </c>
      <c r="D69" s="260" t="s">
        <v>997</v>
      </c>
      <c r="E69" s="261" t="s">
        <v>998</v>
      </c>
      <c r="F69" s="260" t="s">
        <v>522</v>
      </c>
      <c r="G69" s="743" t="s">
        <v>525</v>
      </c>
      <c r="H69" s="743" t="s">
        <v>526</v>
      </c>
    </row>
    <row r="70" spans="2:8" ht="15" customHeight="1" x14ac:dyDescent="0.25">
      <c r="B70" s="259" t="s">
        <v>1051</v>
      </c>
      <c r="C70" s="265">
        <v>10</v>
      </c>
      <c r="D70" s="265">
        <v>7</v>
      </c>
      <c r="E70" s="265">
        <v>11</v>
      </c>
      <c r="F70" s="265">
        <v>9</v>
      </c>
      <c r="G70" s="265">
        <v>9</v>
      </c>
      <c r="H70" s="265">
        <v>5</v>
      </c>
    </row>
    <row r="71" spans="2:8" ht="15" customHeight="1" x14ac:dyDescent="0.25">
      <c r="B71" s="757" t="s">
        <v>1052</v>
      </c>
      <c r="C71" s="758">
        <v>10</v>
      </c>
      <c r="D71" s="758">
        <v>7</v>
      </c>
      <c r="E71" s="758">
        <v>11</v>
      </c>
      <c r="F71" s="758">
        <v>9</v>
      </c>
      <c r="G71" s="758">
        <v>9</v>
      </c>
      <c r="H71" s="758">
        <f>H70</f>
        <v>5</v>
      </c>
    </row>
    <row r="72" spans="2:8" ht="15" customHeight="1" x14ac:dyDescent="0.25">
      <c r="B72" s="277" t="s">
        <v>1053</v>
      </c>
      <c r="C72" s="278">
        <v>10</v>
      </c>
      <c r="D72" s="278">
        <v>7</v>
      </c>
      <c r="E72" s="278">
        <v>11</v>
      </c>
      <c r="F72" s="278">
        <v>9</v>
      </c>
      <c r="G72" s="278">
        <v>9</v>
      </c>
      <c r="H72" s="278">
        <f>H71</f>
        <v>5</v>
      </c>
    </row>
    <row r="73" spans="2:8" ht="9" customHeight="1" x14ac:dyDescent="0.25">
      <c r="B73" s="269"/>
      <c r="C73" s="270"/>
      <c r="D73" s="270"/>
      <c r="E73" s="270"/>
      <c r="F73" s="270"/>
      <c r="G73" s="270"/>
      <c r="H73" s="270"/>
    </row>
    <row r="74" spans="2:8" ht="15" customHeight="1" x14ac:dyDescent="0.25">
      <c r="B74" s="276" t="s">
        <v>1054</v>
      </c>
      <c r="C74" s="268"/>
      <c r="D74" s="268"/>
      <c r="E74" s="268"/>
      <c r="F74" s="268"/>
      <c r="G74" s="268"/>
      <c r="H74" s="268"/>
    </row>
    <row r="75" spans="2:8" ht="15" customHeight="1" x14ac:dyDescent="0.25">
      <c r="B75" s="259" t="s">
        <v>1055</v>
      </c>
      <c r="C75" s="265">
        <v>7</v>
      </c>
      <c r="D75" s="265">
        <v>12</v>
      </c>
      <c r="E75" s="265">
        <v>5</v>
      </c>
      <c r="F75" s="386">
        <v>18</v>
      </c>
      <c r="G75" s="386">
        <v>10</v>
      </c>
      <c r="H75" s="386">
        <v>18</v>
      </c>
    </row>
    <row r="76" spans="2:8" ht="15" customHeight="1" x14ac:dyDescent="0.25">
      <c r="B76" s="757" t="s">
        <v>1056</v>
      </c>
      <c r="C76" s="758">
        <v>7</v>
      </c>
      <c r="D76" s="758">
        <v>12</v>
      </c>
      <c r="E76" s="758">
        <v>5</v>
      </c>
      <c r="F76" s="758">
        <v>18</v>
      </c>
      <c r="G76" s="758">
        <v>10</v>
      </c>
      <c r="H76" s="758">
        <f>H75</f>
        <v>18</v>
      </c>
    </row>
    <row r="77" spans="2:8" ht="15" customHeight="1" x14ac:dyDescent="0.25">
      <c r="B77" s="277" t="s">
        <v>1057</v>
      </c>
      <c r="C77" s="278">
        <v>7</v>
      </c>
      <c r="D77" s="278">
        <v>12</v>
      </c>
      <c r="E77" s="278">
        <v>5</v>
      </c>
      <c r="F77" s="759">
        <v>18</v>
      </c>
      <c r="G77" s="759">
        <v>10</v>
      </c>
      <c r="H77" s="759">
        <f>H76</f>
        <v>18</v>
      </c>
    </row>
    <row r="78" spans="2:8" ht="9.75" customHeight="1" x14ac:dyDescent="0.25">
      <c r="B78" s="259"/>
      <c r="C78" s="271"/>
      <c r="D78" s="271"/>
      <c r="E78" s="271"/>
      <c r="F78" s="271"/>
      <c r="G78" s="271"/>
      <c r="H78" s="271"/>
    </row>
    <row r="79" spans="2:8" ht="15" customHeight="1" x14ac:dyDescent="0.25">
      <c r="B79" s="276" t="s">
        <v>1058</v>
      </c>
      <c r="C79" s="268"/>
      <c r="D79" s="268"/>
      <c r="E79" s="268"/>
      <c r="F79" s="268"/>
      <c r="G79" s="268"/>
      <c r="H79" s="268"/>
    </row>
    <row r="80" spans="2:8" ht="15" customHeight="1" x14ac:dyDescent="0.25">
      <c r="B80" s="259" t="s">
        <v>1059</v>
      </c>
      <c r="C80" s="265">
        <v>3</v>
      </c>
      <c r="D80" s="265">
        <v>4</v>
      </c>
      <c r="E80" s="265">
        <v>7</v>
      </c>
      <c r="F80" s="265">
        <v>4</v>
      </c>
      <c r="G80" s="265">
        <v>8</v>
      </c>
      <c r="H80" s="265">
        <v>5</v>
      </c>
    </row>
    <row r="81" spans="2:8" ht="15" customHeight="1" x14ac:dyDescent="0.25">
      <c r="B81" s="259" t="s">
        <v>1060</v>
      </c>
      <c r="C81" s="265">
        <v>3</v>
      </c>
      <c r="D81" s="265">
        <v>4</v>
      </c>
      <c r="E81" s="265">
        <v>2</v>
      </c>
      <c r="F81" s="265">
        <v>3</v>
      </c>
      <c r="G81" s="265">
        <v>1</v>
      </c>
      <c r="H81" s="265">
        <v>3</v>
      </c>
    </row>
    <row r="82" spans="2:8" ht="15" customHeight="1" x14ac:dyDescent="0.25">
      <c r="B82" s="259" t="s">
        <v>1061</v>
      </c>
      <c r="C82" s="265">
        <v>9</v>
      </c>
      <c r="D82" s="265">
        <v>7</v>
      </c>
      <c r="E82" s="265">
        <v>7</v>
      </c>
      <c r="F82" s="265">
        <v>7</v>
      </c>
      <c r="G82" s="265">
        <v>9</v>
      </c>
      <c r="H82" s="265">
        <v>7</v>
      </c>
    </row>
    <row r="83" spans="2:8" ht="15" customHeight="1" x14ac:dyDescent="0.25">
      <c r="B83" s="259" t="s">
        <v>1062</v>
      </c>
      <c r="C83" s="265">
        <v>4</v>
      </c>
      <c r="D83" s="265">
        <v>8</v>
      </c>
      <c r="E83" s="265">
        <v>4</v>
      </c>
      <c r="F83" s="265">
        <v>3</v>
      </c>
      <c r="G83" s="265">
        <v>2</v>
      </c>
      <c r="H83" s="265">
        <v>2</v>
      </c>
    </row>
    <row r="84" spans="2:8" ht="15" customHeight="1" x14ac:dyDescent="0.25">
      <c r="B84" s="757" t="s">
        <v>1063</v>
      </c>
      <c r="C84" s="758">
        <v>21</v>
      </c>
      <c r="D84" s="758">
        <v>24</v>
      </c>
      <c r="E84" s="758">
        <v>21</v>
      </c>
      <c r="F84" s="758">
        <v>17</v>
      </c>
      <c r="G84" s="758">
        <f>SUM(G80:G83)</f>
        <v>20</v>
      </c>
      <c r="H84" s="758">
        <v>17</v>
      </c>
    </row>
    <row r="85" spans="2:8" ht="15" customHeight="1" x14ac:dyDescent="0.25">
      <c r="B85" s="277" t="s">
        <v>1064</v>
      </c>
      <c r="C85" s="278">
        <v>21</v>
      </c>
      <c r="D85" s="278">
        <v>24</v>
      </c>
      <c r="E85" s="278">
        <v>21</v>
      </c>
      <c r="F85" s="278">
        <v>17</v>
      </c>
      <c r="G85" s="278">
        <v>20</v>
      </c>
      <c r="H85" s="278">
        <f>H84</f>
        <v>17</v>
      </c>
    </row>
    <row r="86" spans="2:8" ht="17.100000000000001" customHeight="1" x14ac:dyDescent="0.25">
      <c r="B86" s="766" t="s">
        <v>1065</v>
      </c>
      <c r="C86" s="767">
        <f>SUM(C15,C24,C36,C49,C64,C76,C9,C84)</f>
        <v>498</v>
      </c>
      <c r="D86" s="767">
        <f>SUM(D15,D24,D36,D49,D64,D76,D9,D84)</f>
        <v>502</v>
      </c>
      <c r="E86" s="767">
        <f>SUM(E15,E24,E36,E49,E64,E76,E9,E84)</f>
        <v>482</v>
      </c>
      <c r="F86" s="767">
        <f>SUM(F15,F24,F36,F49,F64,F76,F9,F84)</f>
        <v>492</v>
      </c>
      <c r="G86" s="767">
        <f>SUM(G15,G24,G36,G49,G64,G76,G9,G85)</f>
        <v>412</v>
      </c>
      <c r="H86" s="767">
        <f>SUM(H15,H24,H36,H49,H64,H76,H9,H85)</f>
        <v>408</v>
      </c>
    </row>
    <row r="87" spans="2:8" ht="17.100000000000001" customHeight="1" x14ac:dyDescent="0.25">
      <c r="B87" s="766" t="s">
        <v>1066</v>
      </c>
      <c r="C87" s="767">
        <f t="shared" ref="C87:H87" si="3">SUM(C18,C26,C43,C52,C57,C67,C71)</f>
        <v>59</v>
      </c>
      <c r="D87" s="767">
        <f t="shared" si="3"/>
        <v>83</v>
      </c>
      <c r="E87" s="767">
        <f t="shared" si="3"/>
        <v>70</v>
      </c>
      <c r="F87" s="767">
        <f t="shared" si="3"/>
        <v>52</v>
      </c>
      <c r="G87" s="767">
        <f t="shared" si="3"/>
        <v>57</v>
      </c>
      <c r="H87" s="767">
        <f t="shared" si="3"/>
        <v>59</v>
      </c>
    </row>
    <row r="88" spans="2:8" ht="17.100000000000001" customHeight="1" x14ac:dyDescent="0.25">
      <c r="B88" s="764" t="s">
        <v>1067</v>
      </c>
      <c r="C88" s="765">
        <f>SUM(C86:C87)</f>
        <v>557</v>
      </c>
      <c r="D88" s="765">
        <f t="shared" ref="D88:F88" si="4">SUM(D86:D87)</f>
        <v>585</v>
      </c>
      <c r="E88" s="765">
        <f t="shared" si="4"/>
        <v>552</v>
      </c>
      <c r="F88" s="765">
        <f t="shared" si="4"/>
        <v>544</v>
      </c>
      <c r="G88" s="765">
        <f>SUM(G86:G87)</f>
        <v>469</v>
      </c>
      <c r="H88" s="765">
        <f>SUM(H86:H87)</f>
        <v>467</v>
      </c>
    </row>
    <row r="89" spans="2:8" ht="7.5" customHeight="1" x14ac:dyDescent="0.25">
      <c r="B89" s="259"/>
      <c r="C89" s="271"/>
      <c r="D89" s="271"/>
      <c r="E89" s="271"/>
      <c r="F89" s="271"/>
      <c r="G89" s="271"/>
      <c r="H89" s="271"/>
    </row>
    <row r="90" spans="2:8" ht="18" customHeight="1" x14ac:dyDescent="0.25">
      <c r="B90" s="770" t="s">
        <v>463</v>
      </c>
      <c r="C90" s="93"/>
      <c r="D90" s="93"/>
      <c r="E90" s="93"/>
      <c r="F90" s="93"/>
    </row>
    <row r="91" spans="2:8" s="219" customFormat="1" ht="15" customHeight="1" x14ac:dyDescent="0.25">
      <c r="B91" s="771" t="s">
        <v>1068</v>
      </c>
      <c r="C91" s="772"/>
      <c r="D91" s="772"/>
      <c r="E91" s="772"/>
      <c r="F91" s="772"/>
    </row>
    <row r="92" spans="2:8" ht="15" customHeight="1" x14ac:dyDescent="0.25">
      <c r="B92" s="514" t="s">
        <v>1069</v>
      </c>
      <c r="C92" s="773">
        <v>8</v>
      </c>
      <c r="D92" s="773">
        <v>15</v>
      </c>
      <c r="E92" s="773">
        <v>15</v>
      </c>
      <c r="F92" s="773">
        <v>11</v>
      </c>
      <c r="G92" s="773">
        <v>8</v>
      </c>
      <c r="H92" s="773">
        <v>0</v>
      </c>
    </row>
    <row r="93" spans="2:8" ht="15" customHeight="1" x14ac:dyDescent="0.25">
      <c r="B93" s="753" t="s">
        <v>1070</v>
      </c>
      <c r="C93" s="754">
        <v>8</v>
      </c>
      <c r="D93" s="754">
        <v>16</v>
      </c>
      <c r="E93" s="754">
        <v>15</v>
      </c>
      <c r="F93" s="754">
        <v>14</v>
      </c>
      <c r="G93" s="754">
        <f>G92</f>
        <v>8</v>
      </c>
      <c r="H93" s="754">
        <f>H92</f>
        <v>0</v>
      </c>
    </row>
    <row r="94" spans="2:8" ht="15" customHeight="1" x14ac:dyDescent="0.25">
      <c r="B94" s="755" t="s">
        <v>1071</v>
      </c>
      <c r="C94" s="756">
        <v>32</v>
      </c>
      <c r="D94" s="756">
        <v>37</v>
      </c>
      <c r="E94" s="756">
        <v>30</v>
      </c>
      <c r="F94" s="756">
        <v>36</v>
      </c>
      <c r="G94" s="756">
        <f>G93</f>
        <v>8</v>
      </c>
      <c r="H94" s="756">
        <f>H93</f>
        <v>0</v>
      </c>
    </row>
    <row r="95" spans="2:8" ht="7.5" customHeight="1" x14ac:dyDescent="0.25">
      <c r="B95" s="750"/>
      <c r="C95" s="751"/>
      <c r="D95" s="751"/>
      <c r="E95" s="751"/>
      <c r="F95" s="751"/>
      <c r="G95" s="751"/>
      <c r="H95" s="751"/>
    </row>
    <row r="96" spans="2:8" ht="15" customHeight="1" x14ac:dyDescent="0.25">
      <c r="B96" s="740" t="s">
        <v>1072</v>
      </c>
      <c r="C96" s="751"/>
      <c r="D96" s="751"/>
      <c r="E96" s="751"/>
      <c r="F96" s="751"/>
      <c r="G96" s="751"/>
      <c r="H96" s="751"/>
    </row>
    <row r="97" spans="2:8" ht="15" customHeight="1" x14ac:dyDescent="0.25">
      <c r="B97" s="514" t="s">
        <v>1073</v>
      </c>
      <c r="C97" s="773"/>
      <c r="D97" s="773"/>
      <c r="E97" s="773"/>
      <c r="F97" s="773"/>
      <c r="G97" s="773">
        <v>1</v>
      </c>
      <c r="H97" s="773">
        <v>2</v>
      </c>
    </row>
    <row r="98" spans="2:8" ht="15" customHeight="1" x14ac:dyDescent="0.25">
      <c r="B98" s="514" t="s">
        <v>1074</v>
      </c>
      <c r="C98" s="773"/>
      <c r="D98" s="773"/>
      <c r="E98" s="773"/>
      <c r="F98" s="773"/>
      <c r="G98" s="773">
        <v>3</v>
      </c>
      <c r="H98" s="773">
        <v>2</v>
      </c>
    </row>
    <row r="99" spans="2:8" ht="15" customHeight="1" x14ac:dyDescent="0.25">
      <c r="B99" s="753" t="s">
        <v>1070</v>
      </c>
      <c r="C99" s="754">
        <v>8</v>
      </c>
      <c r="D99" s="754">
        <v>16</v>
      </c>
      <c r="E99" s="754">
        <v>15</v>
      </c>
      <c r="F99" s="754">
        <v>14</v>
      </c>
      <c r="G99" s="754">
        <f>SUM(G97:G98)</f>
        <v>4</v>
      </c>
      <c r="H99" s="754">
        <f>SUM(H97:H98)</f>
        <v>4</v>
      </c>
    </row>
    <row r="100" spans="2:8" ht="15" customHeight="1" x14ac:dyDescent="0.25">
      <c r="B100" s="755" t="s">
        <v>1075</v>
      </c>
      <c r="C100" s="756">
        <v>32</v>
      </c>
      <c r="D100" s="756">
        <v>37</v>
      </c>
      <c r="E100" s="756">
        <v>30</v>
      </c>
      <c r="F100" s="756">
        <v>36</v>
      </c>
      <c r="G100" s="756">
        <f>G99</f>
        <v>4</v>
      </c>
      <c r="H100" s="756">
        <f>H99</f>
        <v>4</v>
      </c>
    </row>
    <row r="101" spans="2:8" ht="15" customHeight="1" x14ac:dyDescent="0.25">
      <c r="B101" s="740" t="s">
        <v>1076</v>
      </c>
      <c r="C101" s="751"/>
      <c r="D101" s="751"/>
      <c r="E101" s="751"/>
      <c r="F101" s="751"/>
      <c r="G101" s="743" t="s">
        <v>525</v>
      </c>
      <c r="H101" s="743" t="s">
        <v>526</v>
      </c>
    </row>
    <row r="102" spans="2:8" ht="15" customHeight="1" x14ac:dyDescent="0.25">
      <c r="B102" s="259" t="s">
        <v>1077</v>
      </c>
      <c r="C102" s="265">
        <v>13</v>
      </c>
      <c r="D102" s="265">
        <v>10</v>
      </c>
      <c r="E102" s="265">
        <v>11</v>
      </c>
      <c r="F102" s="265">
        <v>16</v>
      </c>
      <c r="G102" s="265">
        <v>13</v>
      </c>
      <c r="H102" s="265">
        <v>10</v>
      </c>
    </row>
    <row r="103" spans="2:8" ht="15" customHeight="1" x14ac:dyDescent="0.25">
      <c r="B103" s="259" t="s">
        <v>1078</v>
      </c>
      <c r="C103" s="265">
        <v>2</v>
      </c>
      <c r="D103" s="265">
        <v>1</v>
      </c>
      <c r="E103" s="265"/>
      <c r="F103" s="265">
        <v>1</v>
      </c>
      <c r="G103" s="265">
        <v>1</v>
      </c>
      <c r="H103" s="265">
        <v>0</v>
      </c>
    </row>
    <row r="104" spans="2:8" ht="15" customHeight="1" x14ac:dyDescent="0.25">
      <c r="B104" s="757" t="s">
        <v>1079</v>
      </c>
      <c r="C104" s="758">
        <v>24</v>
      </c>
      <c r="D104" s="758">
        <v>21</v>
      </c>
      <c r="E104" s="758">
        <v>15</v>
      </c>
      <c r="F104" s="758">
        <v>22</v>
      </c>
      <c r="G104" s="758">
        <f>SUM(G102:G103)</f>
        <v>14</v>
      </c>
      <c r="H104" s="758">
        <f>SUM(H102:H103)</f>
        <v>10</v>
      </c>
    </row>
    <row r="105" spans="2:8" ht="15" customHeight="1" x14ac:dyDescent="0.25">
      <c r="B105" s="514" t="s">
        <v>1080</v>
      </c>
      <c r="C105" s="773"/>
      <c r="D105" s="773"/>
      <c r="E105" s="773"/>
      <c r="F105" s="773"/>
      <c r="G105" s="773">
        <v>1</v>
      </c>
      <c r="H105" s="773">
        <v>5</v>
      </c>
    </row>
    <row r="106" spans="2:8" ht="15" customHeight="1" x14ac:dyDescent="0.25">
      <c r="B106" s="757" t="s">
        <v>1081</v>
      </c>
      <c r="C106" s="758">
        <v>24</v>
      </c>
      <c r="D106" s="758">
        <v>21</v>
      </c>
      <c r="E106" s="758">
        <v>15</v>
      </c>
      <c r="F106" s="758">
        <v>22</v>
      </c>
      <c r="G106" s="758">
        <f>G105</f>
        <v>1</v>
      </c>
      <c r="H106" s="758">
        <f>H105</f>
        <v>5</v>
      </c>
    </row>
    <row r="107" spans="2:8" ht="15" customHeight="1" x14ac:dyDescent="0.25">
      <c r="B107" s="755" t="s">
        <v>1082</v>
      </c>
      <c r="C107" s="756">
        <v>32</v>
      </c>
      <c r="D107" s="756">
        <v>37</v>
      </c>
      <c r="E107" s="756">
        <v>30</v>
      </c>
      <c r="F107" s="756">
        <v>36</v>
      </c>
      <c r="G107" s="756">
        <f>SUM(G106,G104)</f>
        <v>15</v>
      </c>
      <c r="H107" s="756">
        <f>SUM(H106,H104)</f>
        <v>15</v>
      </c>
    </row>
    <row r="108" spans="2:8" ht="9.75" customHeight="1" x14ac:dyDescent="0.25">
      <c r="B108" s="750"/>
      <c r="C108" s="751"/>
      <c r="D108" s="751"/>
      <c r="E108" s="751"/>
      <c r="F108" s="751"/>
      <c r="G108" s="751"/>
      <c r="H108" s="751"/>
    </row>
    <row r="109" spans="2:8" ht="15" customHeight="1" x14ac:dyDescent="0.25">
      <c r="B109" s="740" t="s">
        <v>1083</v>
      </c>
      <c r="C109" s="751"/>
      <c r="D109" s="751"/>
      <c r="E109" s="751"/>
      <c r="F109" s="751"/>
      <c r="G109" s="751"/>
      <c r="H109" s="751"/>
    </row>
    <row r="110" spans="2:8" ht="15" customHeight="1" x14ac:dyDescent="0.25">
      <c r="B110" s="514" t="s">
        <v>1084</v>
      </c>
      <c r="C110" s="773">
        <v>29</v>
      </c>
      <c r="D110" s="773">
        <v>22</v>
      </c>
      <c r="E110" s="773">
        <v>30</v>
      </c>
      <c r="F110" s="773">
        <v>45</v>
      </c>
      <c r="G110" s="773">
        <v>31</v>
      </c>
      <c r="H110" s="773">
        <v>23</v>
      </c>
    </row>
    <row r="111" spans="2:8" ht="15" customHeight="1" x14ac:dyDescent="0.25">
      <c r="B111" s="514" t="s">
        <v>1085</v>
      </c>
      <c r="C111" s="773">
        <v>7</v>
      </c>
      <c r="D111" s="773">
        <v>2</v>
      </c>
      <c r="E111" s="773">
        <v>5</v>
      </c>
      <c r="F111" s="773">
        <v>2</v>
      </c>
      <c r="G111" s="773">
        <v>6</v>
      </c>
      <c r="H111" s="773">
        <v>2</v>
      </c>
    </row>
    <row r="112" spans="2:8" ht="15" customHeight="1" x14ac:dyDescent="0.25">
      <c r="B112" s="514" t="s">
        <v>1086</v>
      </c>
      <c r="C112" s="773">
        <v>15</v>
      </c>
      <c r="D112" s="773">
        <v>10</v>
      </c>
      <c r="E112" s="773">
        <v>16</v>
      </c>
      <c r="F112" s="773">
        <v>11</v>
      </c>
      <c r="G112" s="773">
        <v>16</v>
      </c>
      <c r="H112" s="773">
        <v>8</v>
      </c>
    </row>
    <row r="113" spans="2:8" ht="15" customHeight="1" x14ac:dyDescent="0.25">
      <c r="B113" s="514" t="s">
        <v>1087</v>
      </c>
      <c r="C113" s="773"/>
      <c r="D113" s="773"/>
      <c r="E113" s="773"/>
      <c r="F113" s="773"/>
      <c r="G113" s="773">
        <v>0</v>
      </c>
      <c r="H113" s="773">
        <v>2</v>
      </c>
    </row>
    <row r="114" spans="2:8" ht="15" customHeight="1" x14ac:dyDescent="0.25">
      <c r="B114" s="753" t="s">
        <v>1088</v>
      </c>
      <c r="C114" s="754">
        <f>SUM(C110:C112)</f>
        <v>51</v>
      </c>
      <c r="D114" s="754">
        <f t="shared" ref="D114:F114" si="5">SUM(D110:D112)</f>
        <v>34</v>
      </c>
      <c r="E114" s="754">
        <f t="shared" si="5"/>
        <v>51</v>
      </c>
      <c r="F114" s="754">
        <f t="shared" si="5"/>
        <v>58</v>
      </c>
      <c r="G114" s="754">
        <f>SUM(G110:G113)</f>
        <v>53</v>
      </c>
      <c r="H114" s="754">
        <f>SUM(H110:H113)</f>
        <v>35</v>
      </c>
    </row>
    <row r="115" spans="2:8" ht="15" customHeight="1" x14ac:dyDescent="0.25">
      <c r="B115" s="514" t="s">
        <v>1089</v>
      </c>
      <c r="C115" s="773">
        <v>14</v>
      </c>
      <c r="D115" s="773">
        <v>5</v>
      </c>
      <c r="E115" s="773">
        <v>8</v>
      </c>
      <c r="F115" s="773">
        <v>5</v>
      </c>
      <c r="G115" s="773">
        <v>0</v>
      </c>
      <c r="H115" s="773">
        <v>3</v>
      </c>
    </row>
    <row r="116" spans="2:8" ht="15" customHeight="1" x14ac:dyDescent="0.25">
      <c r="B116" s="514" t="s">
        <v>1090</v>
      </c>
      <c r="C116" s="773"/>
      <c r="D116" s="773"/>
      <c r="E116" s="773"/>
      <c r="F116" s="773"/>
      <c r="G116" s="773">
        <v>0</v>
      </c>
      <c r="H116" s="773">
        <v>3</v>
      </c>
    </row>
    <row r="117" spans="2:8" ht="15" customHeight="1" x14ac:dyDescent="0.25">
      <c r="B117" s="514" t="s">
        <v>1091</v>
      </c>
      <c r="C117" s="773">
        <v>1</v>
      </c>
      <c r="D117" s="773">
        <v>3</v>
      </c>
      <c r="E117" s="773">
        <v>6</v>
      </c>
      <c r="F117" s="773">
        <v>4</v>
      </c>
      <c r="G117" s="773">
        <v>2</v>
      </c>
      <c r="H117" s="773">
        <v>0</v>
      </c>
    </row>
    <row r="118" spans="2:8" ht="15" customHeight="1" x14ac:dyDescent="0.25">
      <c r="B118" s="514" t="s">
        <v>773</v>
      </c>
      <c r="C118" s="773">
        <v>2</v>
      </c>
      <c r="D118" s="773">
        <v>1</v>
      </c>
      <c r="E118" s="773">
        <v>4</v>
      </c>
      <c r="F118" s="773">
        <v>1</v>
      </c>
      <c r="G118" s="773">
        <v>2</v>
      </c>
      <c r="H118" s="773">
        <v>0</v>
      </c>
    </row>
    <row r="119" spans="2:8" ht="15" customHeight="1" x14ac:dyDescent="0.25">
      <c r="B119" s="753" t="s">
        <v>1092</v>
      </c>
      <c r="C119" s="754">
        <f t="shared" ref="C119:H119" si="6">SUM(C115:C118)</f>
        <v>17</v>
      </c>
      <c r="D119" s="754">
        <f t="shared" si="6"/>
        <v>9</v>
      </c>
      <c r="E119" s="754">
        <f t="shared" si="6"/>
        <v>18</v>
      </c>
      <c r="F119" s="754">
        <f t="shared" si="6"/>
        <v>10</v>
      </c>
      <c r="G119" s="754">
        <f t="shared" si="6"/>
        <v>4</v>
      </c>
      <c r="H119" s="754">
        <f t="shared" si="6"/>
        <v>6</v>
      </c>
    </row>
    <row r="120" spans="2:8" ht="15" customHeight="1" x14ac:dyDescent="0.25">
      <c r="B120" s="755" t="s">
        <v>1093</v>
      </c>
      <c r="C120" s="756">
        <f>SUM(C114,C119)</f>
        <v>68</v>
      </c>
      <c r="D120" s="756">
        <f>SUM(D114,D119)</f>
        <v>43</v>
      </c>
      <c r="E120" s="756">
        <f>SUM(E114,E119)</f>
        <v>69</v>
      </c>
      <c r="F120" s="756">
        <f>SUM(F114,F119)</f>
        <v>68</v>
      </c>
      <c r="G120" s="756">
        <f>SUM(G119,G114)</f>
        <v>57</v>
      </c>
      <c r="H120" s="756">
        <f>SUM(H119,H114)</f>
        <v>41</v>
      </c>
    </row>
    <row r="121" spans="2:8" ht="13.5" customHeight="1" x14ac:dyDescent="0.25">
      <c r="B121" s="774"/>
      <c r="C121" s="48"/>
      <c r="D121" s="48"/>
      <c r="E121" s="48"/>
      <c r="F121" s="48"/>
      <c r="G121" s="48"/>
      <c r="H121" s="48"/>
    </row>
    <row r="122" spans="2:8" ht="15" customHeight="1" x14ac:dyDescent="0.25">
      <c r="B122" s="771" t="s">
        <v>1094</v>
      </c>
      <c r="C122" s="748" t="s">
        <v>996</v>
      </c>
      <c r="D122" s="749" t="s">
        <v>997</v>
      </c>
      <c r="E122" s="748" t="s">
        <v>998</v>
      </c>
      <c r="F122" s="749" t="s">
        <v>522</v>
      </c>
      <c r="G122" s="739"/>
      <c r="H122" s="739"/>
    </row>
    <row r="123" spans="2:8" ht="15" customHeight="1" x14ac:dyDescent="0.25">
      <c r="B123" s="514" t="s">
        <v>1095</v>
      </c>
      <c r="C123" s="773">
        <v>8</v>
      </c>
      <c r="D123" s="773">
        <v>5</v>
      </c>
      <c r="E123" s="773">
        <v>6</v>
      </c>
      <c r="F123" s="773">
        <v>7</v>
      </c>
      <c r="G123" s="773">
        <v>6</v>
      </c>
      <c r="H123" s="773">
        <v>9</v>
      </c>
    </row>
    <row r="124" spans="2:8" ht="15" customHeight="1" x14ac:dyDescent="0.25">
      <c r="B124" s="514" t="s">
        <v>1096</v>
      </c>
      <c r="C124" s="773"/>
      <c r="D124" s="773"/>
      <c r="E124" s="773"/>
      <c r="F124" s="773"/>
      <c r="G124" s="773">
        <v>8</v>
      </c>
      <c r="H124" s="773">
        <v>9</v>
      </c>
    </row>
    <row r="125" spans="2:8" ht="15" customHeight="1" x14ac:dyDescent="0.25">
      <c r="B125" s="514" t="s">
        <v>1097</v>
      </c>
      <c r="C125" s="773"/>
      <c r="D125" s="773"/>
      <c r="E125" s="773"/>
      <c r="F125" s="773"/>
      <c r="G125" s="773">
        <v>0</v>
      </c>
      <c r="H125" s="773">
        <v>1</v>
      </c>
    </row>
    <row r="126" spans="2:8" ht="15" customHeight="1" x14ac:dyDescent="0.25">
      <c r="B126" s="514" t="s">
        <v>1098</v>
      </c>
      <c r="C126" s="773">
        <v>7</v>
      </c>
      <c r="D126" s="773">
        <v>4</v>
      </c>
      <c r="E126" s="773">
        <v>5</v>
      </c>
      <c r="F126" s="773">
        <v>1</v>
      </c>
      <c r="G126" s="773">
        <v>3</v>
      </c>
      <c r="H126" s="773">
        <v>2</v>
      </c>
    </row>
    <row r="127" spans="2:8" ht="15" customHeight="1" x14ac:dyDescent="0.25">
      <c r="B127" s="753" t="s">
        <v>1099</v>
      </c>
      <c r="C127" s="754">
        <v>15</v>
      </c>
      <c r="D127" s="754">
        <v>9</v>
      </c>
      <c r="E127" s="754">
        <v>11</v>
      </c>
      <c r="F127" s="754">
        <v>8</v>
      </c>
      <c r="G127" s="754">
        <f>SUM(G123:G126)</f>
        <v>17</v>
      </c>
      <c r="H127" s="754">
        <f>SUM(H123:H126)</f>
        <v>21</v>
      </c>
    </row>
    <row r="128" spans="2:8" ht="15" customHeight="1" x14ac:dyDescent="0.25">
      <c r="B128" s="514" t="s">
        <v>1100</v>
      </c>
      <c r="C128" s="773"/>
      <c r="D128" s="773">
        <v>1</v>
      </c>
      <c r="E128" s="773"/>
      <c r="F128" s="773"/>
      <c r="G128" s="773">
        <v>1</v>
      </c>
      <c r="H128" s="773">
        <v>1</v>
      </c>
    </row>
    <row r="129" spans="2:8" ht="15" customHeight="1" x14ac:dyDescent="0.25">
      <c r="B129" s="514" t="s">
        <v>1101</v>
      </c>
      <c r="C129" s="773"/>
      <c r="D129" s="773">
        <v>1</v>
      </c>
      <c r="E129" s="773">
        <v>4</v>
      </c>
      <c r="F129" s="773">
        <v>2</v>
      </c>
      <c r="G129" s="773">
        <v>3</v>
      </c>
      <c r="H129" s="773">
        <v>3</v>
      </c>
    </row>
    <row r="130" spans="2:8" ht="15" customHeight="1" x14ac:dyDescent="0.25">
      <c r="B130" s="753" t="s">
        <v>1102</v>
      </c>
      <c r="C130" s="754">
        <v>1</v>
      </c>
      <c r="D130" s="754">
        <v>2</v>
      </c>
      <c r="E130" s="754">
        <v>4</v>
      </c>
      <c r="F130" s="754">
        <v>4</v>
      </c>
      <c r="G130" s="754">
        <f>SUM(G128:G129)</f>
        <v>4</v>
      </c>
      <c r="H130" s="754">
        <f>SUM(H128:H129)</f>
        <v>4</v>
      </c>
    </row>
    <row r="131" spans="2:8" ht="15" customHeight="1" x14ac:dyDescent="0.25">
      <c r="B131" s="755" t="s">
        <v>1103</v>
      </c>
      <c r="C131" s="756">
        <v>16</v>
      </c>
      <c r="D131" s="756">
        <v>11</v>
      </c>
      <c r="E131" s="756">
        <v>15</v>
      </c>
      <c r="F131" s="756">
        <v>12</v>
      </c>
      <c r="G131" s="756">
        <f>SUM(G130,G127)</f>
        <v>21</v>
      </c>
      <c r="H131" s="756">
        <f>SUM(H130,H127)</f>
        <v>25</v>
      </c>
    </row>
    <row r="132" spans="2:8" ht="15" customHeight="1" x14ac:dyDescent="0.25">
      <c r="B132" s="771" t="s">
        <v>1104</v>
      </c>
      <c r="C132" s="751"/>
      <c r="D132" s="751"/>
      <c r="E132" s="751"/>
      <c r="F132" s="751"/>
      <c r="G132" s="743" t="s">
        <v>525</v>
      </c>
      <c r="H132" s="743" t="s">
        <v>526</v>
      </c>
    </row>
    <row r="133" spans="2:8" ht="15" customHeight="1" x14ac:dyDescent="0.25">
      <c r="B133" s="259" t="s">
        <v>1105</v>
      </c>
      <c r="C133" s="265">
        <v>2</v>
      </c>
      <c r="D133" s="265">
        <v>5</v>
      </c>
      <c r="E133" s="265">
        <v>1</v>
      </c>
      <c r="F133" s="265">
        <v>1</v>
      </c>
      <c r="G133" s="265">
        <v>6</v>
      </c>
      <c r="H133" s="265">
        <v>1</v>
      </c>
    </row>
    <row r="134" spans="2:8" ht="15" customHeight="1" x14ac:dyDescent="0.25">
      <c r="B134" s="259" t="s">
        <v>1106</v>
      </c>
      <c r="C134" s="265">
        <v>7</v>
      </c>
      <c r="D134" s="265">
        <v>5</v>
      </c>
      <c r="E134" s="265">
        <v>3</v>
      </c>
      <c r="F134" s="265">
        <v>4</v>
      </c>
      <c r="G134" s="265">
        <v>4</v>
      </c>
      <c r="H134" s="265">
        <v>6</v>
      </c>
    </row>
    <row r="135" spans="2:8" ht="15" customHeight="1" x14ac:dyDescent="0.25">
      <c r="B135" s="757" t="s">
        <v>1107</v>
      </c>
      <c r="C135" s="758">
        <v>24</v>
      </c>
      <c r="D135" s="758">
        <v>21</v>
      </c>
      <c r="E135" s="758">
        <v>15</v>
      </c>
      <c r="F135" s="758">
        <v>22</v>
      </c>
      <c r="G135" s="758">
        <f>SUM(G133:G134)</f>
        <v>10</v>
      </c>
      <c r="H135" s="758">
        <f>SUM(H133:H134)</f>
        <v>7</v>
      </c>
    </row>
    <row r="136" spans="2:8" ht="15" customHeight="1" x14ac:dyDescent="0.25">
      <c r="B136" s="514" t="s">
        <v>1108</v>
      </c>
      <c r="C136" s="773"/>
      <c r="D136" s="773"/>
      <c r="E136" s="773"/>
      <c r="F136" s="773"/>
      <c r="G136" s="773">
        <v>2</v>
      </c>
      <c r="H136" s="773">
        <v>0</v>
      </c>
    </row>
    <row r="137" spans="2:8" ht="15" customHeight="1" x14ac:dyDescent="0.25">
      <c r="B137" s="514" t="s">
        <v>1109</v>
      </c>
      <c r="C137" s="773"/>
      <c r="D137" s="773">
        <v>1</v>
      </c>
      <c r="E137" s="773"/>
      <c r="F137" s="773">
        <v>3</v>
      </c>
      <c r="G137" s="773">
        <v>3</v>
      </c>
      <c r="H137" s="773">
        <v>1</v>
      </c>
    </row>
    <row r="138" spans="2:8" ht="15" customHeight="1" x14ac:dyDescent="0.25">
      <c r="B138" s="757" t="s">
        <v>1110</v>
      </c>
      <c r="C138" s="758">
        <v>24</v>
      </c>
      <c r="D138" s="758">
        <v>21</v>
      </c>
      <c r="E138" s="758">
        <v>15</v>
      </c>
      <c r="F138" s="758">
        <v>22</v>
      </c>
      <c r="G138" s="758">
        <f>SUM(G136:G137)</f>
        <v>5</v>
      </c>
      <c r="H138" s="758">
        <f>SUM(H136:H137)</f>
        <v>1</v>
      </c>
    </row>
    <row r="139" spans="2:8" ht="15" customHeight="1" x14ac:dyDescent="0.25">
      <c r="B139" s="755" t="s">
        <v>1111</v>
      </c>
      <c r="C139" s="756">
        <v>16</v>
      </c>
      <c r="D139" s="756">
        <v>11</v>
      </c>
      <c r="E139" s="756">
        <v>15</v>
      </c>
      <c r="F139" s="756">
        <v>12</v>
      </c>
      <c r="G139" s="756">
        <f>SUM(G138,G135)</f>
        <v>15</v>
      </c>
      <c r="H139" s="756">
        <f>SUM(H138,H135)</f>
        <v>8</v>
      </c>
    </row>
    <row r="140" spans="2:8" ht="15" customHeight="1" x14ac:dyDescent="0.25">
      <c r="B140" s="750"/>
      <c r="C140" s="751"/>
      <c r="D140" s="751"/>
      <c r="E140" s="751"/>
      <c r="F140" s="751"/>
      <c r="G140" s="751"/>
      <c r="H140" s="751"/>
    </row>
    <row r="141" spans="2:8" ht="18" customHeight="1" x14ac:dyDescent="0.25">
      <c r="B141" s="776"/>
      <c r="C141" s="751"/>
      <c r="D141" s="751"/>
      <c r="E141" s="751"/>
      <c r="F141" s="751"/>
      <c r="G141" s="1052"/>
      <c r="H141" s="1052"/>
    </row>
    <row r="142" spans="2:8" ht="17.100000000000001" customHeight="1" x14ac:dyDescent="0.25">
      <c r="B142" s="766" t="s">
        <v>1112</v>
      </c>
      <c r="C142" s="775">
        <f>SUM(C135,C114,C127)</f>
        <v>90</v>
      </c>
      <c r="D142" s="775">
        <f>SUM(D135,D114,D127)</f>
        <v>64</v>
      </c>
      <c r="E142" s="775">
        <f>SUM(E135,E114,E127)</f>
        <v>77</v>
      </c>
      <c r="F142" s="775">
        <f>SUM(F135,F114,F127)</f>
        <v>88</v>
      </c>
      <c r="G142" s="775">
        <f>SUM(G104,G114,G127,G135)</f>
        <v>94</v>
      </c>
      <c r="H142" s="775">
        <f>SUM(H104,H114,H127,H135)</f>
        <v>73</v>
      </c>
    </row>
    <row r="143" spans="2:8" ht="17.100000000000001" customHeight="1" x14ac:dyDescent="0.25">
      <c r="B143" s="766" t="s">
        <v>1113</v>
      </c>
      <c r="C143" s="775">
        <f>SUM(C93,C119,C130)</f>
        <v>26</v>
      </c>
      <c r="D143" s="775">
        <f>SUM(D93,D119,D130)</f>
        <v>27</v>
      </c>
      <c r="E143" s="775">
        <f>SUM(E93,E119,E130)</f>
        <v>37</v>
      </c>
      <c r="F143" s="775">
        <f>SUM(F93,F119,F130)</f>
        <v>28</v>
      </c>
      <c r="G143" s="775">
        <f>SUM(G93,G99,G106,G119,G130,G138)</f>
        <v>26</v>
      </c>
      <c r="H143" s="775">
        <f>SUM(H93,H99,H106,H119,H130,H138)</f>
        <v>20</v>
      </c>
    </row>
    <row r="144" spans="2:8" ht="17.100000000000001" customHeight="1" x14ac:dyDescent="0.25">
      <c r="B144" s="762" t="s">
        <v>1114</v>
      </c>
      <c r="C144" s="763">
        <f>SUM(C142:C143)</f>
        <v>116</v>
      </c>
      <c r="D144" s="763">
        <f t="shared" ref="D144:F144" si="7">SUM(D142:D143)</f>
        <v>91</v>
      </c>
      <c r="E144" s="763">
        <f t="shared" si="7"/>
        <v>114</v>
      </c>
      <c r="F144" s="763">
        <f t="shared" si="7"/>
        <v>116</v>
      </c>
      <c r="G144" s="763">
        <f>SUM(G94,G100,G107,G120,G131,G139)</f>
        <v>120</v>
      </c>
      <c r="H144" s="763">
        <f>SUM(H94,H100,H107,H120,H131,H139)</f>
        <v>93</v>
      </c>
    </row>
    <row r="145" spans="2:8" ht="15" customHeight="1" x14ac:dyDescent="0.25">
      <c r="B145" s="272"/>
      <c r="C145" s="271"/>
      <c r="D145" s="271"/>
      <c r="E145" s="271"/>
      <c r="F145" s="271"/>
      <c r="G145" s="271"/>
      <c r="H145" s="271"/>
    </row>
    <row r="146" spans="2:8" ht="18" customHeight="1" x14ac:dyDescent="0.25">
      <c r="B146" s="770" t="s">
        <v>1115</v>
      </c>
      <c r="C146" s="265"/>
      <c r="D146" s="265"/>
      <c r="E146" s="265"/>
      <c r="F146" s="265"/>
      <c r="G146" s="265"/>
      <c r="H146" s="265"/>
    </row>
    <row r="147" spans="2:8" ht="15" customHeight="1" x14ac:dyDescent="0.25">
      <c r="B147" s="276" t="s">
        <v>1116</v>
      </c>
      <c r="C147" s="263"/>
      <c r="D147" s="262"/>
      <c r="E147" s="263"/>
      <c r="F147" s="262"/>
      <c r="G147" s="262"/>
      <c r="H147" s="262"/>
    </row>
    <row r="148" spans="2:8" ht="15" customHeight="1" x14ac:dyDescent="0.25">
      <c r="B148" s="259" t="s">
        <v>1117</v>
      </c>
      <c r="C148" s="265">
        <v>108</v>
      </c>
      <c r="D148" s="265">
        <v>103</v>
      </c>
      <c r="E148" s="265">
        <v>109</v>
      </c>
      <c r="F148" s="265">
        <v>120</v>
      </c>
      <c r="G148" s="265">
        <v>110</v>
      </c>
      <c r="H148" s="265">
        <v>125</v>
      </c>
    </row>
    <row r="149" spans="2:8" ht="15" customHeight="1" x14ac:dyDescent="0.25">
      <c r="B149" s="259" t="s">
        <v>1118</v>
      </c>
      <c r="C149" s="265"/>
      <c r="D149" s="265"/>
      <c r="E149" s="265"/>
      <c r="F149" s="265">
        <v>1</v>
      </c>
      <c r="G149" s="265">
        <v>9</v>
      </c>
      <c r="H149" s="265">
        <v>2</v>
      </c>
    </row>
    <row r="150" spans="2:8" ht="15" customHeight="1" x14ac:dyDescent="0.25">
      <c r="B150" s="259" t="s">
        <v>1119</v>
      </c>
      <c r="C150" s="265"/>
      <c r="D150" s="265"/>
      <c r="E150" s="265"/>
      <c r="F150" s="265"/>
      <c r="G150" s="265">
        <v>17</v>
      </c>
      <c r="H150" s="265">
        <v>17</v>
      </c>
    </row>
    <row r="151" spans="2:8" ht="15" customHeight="1" x14ac:dyDescent="0.25">
      <c r="B151" s="757" t="s">
        <v>1120</v>
      </c>
      <c r="C151" s="758">
        <v>108</v>
      </c>
      <c r="D151" s="758">
        <v>103</v>
      </c>
      <c r="E151" s="758">
        <v>109</v>
      </c>
      <c r="F151" s="758">
        <v>121</v>
      </c>
      <c r="G151" s="758">
        <f>SUM(G148:G150)</f>
        <v>136</v>
      </c>
      <c r="H151" s="758">
        <f>SUM(H148:H150)</f>
        <v>144</v>
      </c>
    </row>
    <row r="152" spans="2:8" ht="15" customHeight="1" x14ac:dyDescent="0.25">
      <c r="B152" s="93" t="s">
        <v>1121</v>
      </c>
      <c r="C152" s="93"/>
      <c r="D152" s="93"/>
      <c r="E152" s="93"/>
      <c r="F152" s="93"/>
      <c r="G152" s="93">
        <v>12</v>
      </c>
      <c r="H152" s="93">
        <v>10</v>
      </c>
    </row>
    <row r="153" spans="2:8" ht="15" customHeight="1" x14ac:dyDescent="0.25">
      <c r="B153" s="259" t="s">
        <v>1122</v>
      </c>
      <c r="C153" s="265">
        <v>18</v>
      </c>
      <c r="D153" s="265">
        <v>16</v>
      </c>
      <c r="E153" s="265">
        <v>19</v>
      </c>
      <c r="F153" s="265">
        <v>15</v>
      </c>
      <c r="G153" s="265">
        <v>14</v>
      </c>
      <c r="H153" s="265">
        <v>10</v>
      </c>
    </row>
    <row r="154" spans="2:8" ht="15" customHeight="1" x14ac:dyDescent="0.25">
      <c r="B154" s="259" t="s">
        <v>1123</v>
      </c>
      <c r="C154" s="265"/>
      <c r="D154" s="265"/>
      <c r="E154" s="265">
        <v>2</v>
      </c>
      <c r="F154" s="265">
        <v>3</v>
      </c>
      <c r="G154" s="265">
        <v>4</v>
      </c>
      <c r="H154" s="265">
        <v>5</v>
      </c>
    </row>
    <row r="155" spans="2:8" ht="15" customHeight="1" x14ac:dyDescent="0.25">
      <c r="B155" s="757" t="s">
        <v>1124</v>
      </c>
      <c r="C155" s="758">
        <v>18</v>
      </c>
      <c r="D155" s="758">
        <v>16</v>
      </c>
      <c r="E155" s="758">
        <v>21</v>
      </c>
      <c r="F155" s="758">
        <v>18</v>
      </c>
      <c r="G155" s="758">
        <f>SUM(G152:G154)</f>
        <v>30</v>
      </c>
      <c r="H155" s="758">
        <f>SUM(H152:H154)</f>
        <v>25</v>
      </c>
    </row>
    <row r="156" spans="2:8" ht="15" customHeight="1" x14ac:dyDescent="0.25">
      <c r="B156" s="277" t="s">
        <v>1125</v>
      </c>
      <c r="C156" s="278">
        <v>126</v>
      </c>
      <c r="D156" s="278">
        <v>119</v>
      </c>
      <c r="E156" s="278">
        <v>130</v>
      </c>
      <c r="F156" s="278">
        <v>139</v>
      </c>
      <c r="G156" s="278">
        <f>SUM(G155,G151)</f>
        <v>166</v>
      </c>
      <c r="H156" s="278">
        <f>SUM(H155,H151)</f>
        <v>169</v>
      </c>
    </row>
    <row r="157" spans="2:8" ht="15" customHeight="1" x14ac:dyDescent="0.25">
      <c r="B157" s="276" t="s">
        <v>1126</v>
      </c>
      <c r="C157" s="93"/>
      <c r="D157" s="93"/>
      <c r="E157" s="93"/>
      <c r="F157" s="93"/>
      <c r="G157" s="743" t="s">
        <v>525</v>
      </c>
      <c r="H157" s="743" t="s">
        <v>526</v>
      </c>
    </row>
    <row r="158" spans="2:8" ht="15" customHeight="1" x14ac:dyDescent="0.25">
      <c r="B158" s="259" t="s">
        <v>1127</v>
      </c>
      <c r="C158" s="265">
        <v>7</v>
      </c>
      <c r="D158" s="265">
        <v>2</v>
      </c>
      <c r="E158" s="265">
        <v>2</v>
      </c>
      <c r="F158" s="265">
        <v>6</v>
      </c>
      <c r="G158" s="265">
        <v>1</v>
      </c>
      <c r="H158" s="265">
        <v>0</v>
      </c>
    </row>
    <row r="159" spans="2:8" ht="15" customHeight="1" x14ac:dyDescent="0.25">
      <c r="B159" s="259" t="s">
        <v>1128</v>
      </c>
      <c r="C159" s="265"/>
      <c r="D159" s="265"/>
      <c r="E159" s="265"/>
      <c r="F159" s="265"/>
      <c r="G159" s="265">
        <v>2</v>
      </c>
      <c r="H159" s="265">
        <v>0</v>
      </c>
    </row>
    <row r="160" spans="2:8" ht="15" customHeight="1" x14ac:dyDescent="0.25">
      <c r="B160" s="259" t="s">
        <v>1129</v>
      </c>
      <c r="C160" s="265"/>
      <c r="D160" s="265"/>
      <c r="E160" s="265"/>
      <c r="F160" s="265"/>
      <c r="G160" s="265">
        <v>0</v>
      </c>
      <c r="H160" s="265">
        <v>1</v>
      </c>
    </row>
    <row r="161" spans="2:8" ht="15" customHeight="1" x14ac:dyDescent="0.25">
      <c r="B161" s="259" t="s">
        <v>1130</v>
      </c>
      <c r="C161" s="265">
        <v>4</v>
      </c>
      <c r="D161" s="265">
        <v>3</v>
      </c>
      <c r="E161" s="265">
        <v>4</v>
      </c>
      <c r="F161" s="265">
        <v>3</v>
      </c>
      <c r="G161" s="265">
        <v>0</v>
      </c>
      <c r="H161" s="265">
        <v>1</v>
      </c>
    </row>
    <row r="162" spans="2:8" ht="15" customHeight="1" x14ac:dyDescent="0.25">
      <c r="B162" s="259" t="s">
        <v>1131</v>
      </c>
      <c r="C162" s="265"/>
      <c r="D162" s="265"/>
      <c r="E162" s="265"/>
      <c r="F162" s="265"/>
      <c r="G162" s="265">
        <v>0</v>
      </c>
      <c r="H162" s="265">
        <v>1</v>
      </c>
    </row>
    <row r="163" spans="2:8" ht="15" customHeight="1" x14ac:dyDescent="0.25">
      <c r="B163" s="93" t="s">
        <v>1132</v>
      </c>
      <c r="C163" s="93"/>
      <c r="D163" s="93"/>
      <c r="E163" s="93"/>
      <c r="F163" s="93"/>
      <c r="G163" s="93">
        <v>0</v>
      </c>
      <c r="H163" s="93">
        <v>1</v>
      </c>
    </row>
    <row r="164" spans="2:8" ht="15" customHeight="1" x14ac:dyDescent="0.25">
      <c r="B164" s="259" t="s">
        <v>1133</v>
      </c>
      <c r="C164" s="265">
        <v>4</v>
      </c>
      <c r="D164" s="265">
        <v>8</v>
      </c>
      <c r="E164" s="265">
        <v>2</v>
      </c>
      <c r="F164" s="265">
        <v>1</v>
      </c>
      <c r="G164" s="265">
        <v>1</v>
      </c>
      <c r="H164" s="265">
        <v>2</v>
      </c>
    </row>
    <row r="165" spans="2:8" ht="15" customHeight="1" x14ac:dyDescent="0.25">
      <c r="B165" s="259" t="s">
        <v>1134</v>
      </c>
      <c r="C165" s="265"/>
      <c r="D165" s="265"/>
      <c r="E165" s="265"/>
      <c r="F165" s="265"/>
      <c r="G165" s="265">
        <v>0</v>
      </c>
      <c r="H165" s="265">
        <v>1</v>
      </c>
    </row>
    <row r="166" spans="2:8" ht="15" customHeight="1" x14ac:dyDescent="0.25">
      <c r="B166" s="259" t="s">
        <v>1135</v>
      </c>
      <c r="C166" s="265"/>
      <c r="D166" s="265"/>
      <c r="E166" s="265"/>
      <c r="F166" s="265"/>
      <c r="G166" s="265">
        <v>0</v>
      </c>
      <c r="H166" s="265">
        <v>1</v>
      </c>
    </row>
    <row r="167" spans="2:8" ht="15" customHeight="1" x14ac:dyDescent="0.25">
      <c r="B167" s="259" t="s">
        <v>1136</v>
      </c>
      <c r="C167" s="265">
        <v>2</v>
      </c>
      <c r="D167" s="265">
        <v>6</v>
      </c>
      <c r="E167" s="265">
        <v>2</v>
      </c>
      <c r="F167" s="265">
        <v>12</v>
      </c>
      <c r="G167" s="265">
        <v>2</v>
      </c>
      <c r="H167" s="265">
        <v>0</v>
      </c>
    </row>
    <row r="168" spans="2:8" ht="15" customHeight="1" x14ac:dyDescent="0.25">
      <c r="B168" s="259" t="s">
        <v>1137</v>
      </c>
      <c r="C168" s="265"/>
      <c r="D168" s="265"/>
      <c r="E168" s="265"/>
      <c r="F168" s="265"/>
      <c r="G168" s="265">
        <v>5</v>
      </c>
      <c r="H168" s="265">
        <v>14</v>
      </c>
    </row>
    <row r="169" spans="2:8" ht="15" customHeight="1" x14ac:dyDescent="0.25">
      <c r="B169" s="259" t="s">
        <v>1138</v>
      </c>
      <c r="C169" s="265"/>
      <c r="D169" s="265"/>
      <c r="E169" s="265"/>
      <c r="F169" s="265"/>
      <c r="G169" s="265">
        <v>6</v>
      </c>
      <c r="H169" s="265">
        <v>2</v>
      </c>
    </row>
    <row r="170" spans="2:8" ht="15" customHeight="1" x14ac:dyDescent="0.25">
      <c r="B170" s="259" t="s">
        <v>1139</v>
      </c>
      <c r="C170" s="265"/>
      <c r="D170" s="265"/>
      <c r="E170" s="265"/>
      <c r="F170" s="265"/>
      <c r="G170" s="265">
        <v>0</v>
      </c>
      <c r="H170" s="265">
        <v>1</v>
      </c>
    </row>
    <row r="171" spans="2:8" ht="15" customHeight="1" x14ac:dyDescent="0.25">
      <c r="B171" s="757" t="s">
        <v>1140</v>
      </c>
      <c r="C171" s="758">
        <v>17</v>
      </c>
      <c r="D171" s="758">
        <v>19</v>
      </c>
      <c r="E171" s="758">
        <v>10</v>
      </c>
      <c r="F171" s="758">
        <v>22</v>
      </c>
      <c r="G171" s="758">
        <f>SUM(G158:G170)</f>
        <v>17</v>
      </c>
      <c r="H171" s="758">
        <f>SUM(H158:H170)</f>
        <v>25</v>
      </c>
    </row>
    <row r="172" spans="2:8" ht="15" customHeight="1" x14ac:dyDescent="0.25">
      <c r="B172" s="259" t="s">
        <v>1141</v>
      </c>
      <c r="C172" s="265">
        <v>9</v>
      </c>
      <c r="D172" s="265">
        <v>12</v>
      </c>
      <c r="E172" s="265">
        <v>14</v>
      </c>
      <c r="F172" s="265">
        <v>8</v>
      </c>
      <c r="G172" s="265">
        <v>8</v>
      </c>
      <c r="H172" s="265">
        <v>7</v>
      </c>
    </row>
    <row r="173" spans="2:8" ht="15" customHeight="1" x14ac:dyDescent="0.25">
      <c r="B173" s="259" t="s">
        <v>1142</v>
      </c>
      <c r="C173" s="265"/>
      <c r="D173" s="265"/>
      <c r="E173" s="265"/>
      <c r="F173" s="265"/>
      <c r="G173" s="265">
        <v>0</v>
      </c>
      <c r="H173" s="265">
        <v>9</v>
      </c>
    </row>
    <row r="174" spans="2:8" ht="15" customHeight="1" x14ac:dyDescent="0.25">
      <c r="B174" s="259" t="s">
        <v>766</v>
      </c>
      <c r="C174" s="265"/>
      <c r="D174" s="265"/>
      <c r="E174" s="265"/>
      <c r="F174" s="265"/>
      <c r="G174" s="265">
        <v>5</v>
      </c>
      <c r="H174" s="265">
        <v>4</v>
      </c>
    </row>
    <row r="175" spans="2:8" ht="15" customHeight="1" x14ac:dyDescent="0.25">
      <c r="B175" s="757" t="s">
        <v>1143</v>
      </c>
      <c r="C175" s="758">
        <v>10</v>
      </c>
      <c r="D175" s="758">
        <v>12</v>
      </c>
      <c r="E175" s="758">
        <v>14</v>
      </c>
      <c r="F175" s="758">
        <v>8</v>
      </c>
      <c r="G175" s="758">
        <f>SUM(G172:G174)</f>
        <v>13</v>
      </c>
      <c r="H175" s="758">
        <f>SUM(H172:H174)</f>
        <v>20</v>
      </c>
    </row>
    <row r="176" spans="2:8" ht="15" customHeight="1" x14ac:dyDescent="0.25">
      <c r="B176" s="277" t="s">
        <v>1144</v>
      </c>
      <c r="C176" s="278">
        <v>27</v>
      </c>
      <c r="D176" s="278">
        <v>31</v>
      </c>
      <c r="E176" s="278">
        <v>24</v>
      </c>
      <c r="F176" s="278">
        <v>30</v>
      </c>
      <c r="G176" s="278">
        <f>SUM(G175,G171)</f>
        <v>30</v>
      </c>
      <c r="H176" s="278">
        <f>SUM(H175,H171)</f>
        <v>45</v>
      </c>
    </row>
    <row r="177" spans="2:8" ht="15" customHeight="1" x14ac:dyDescent="0.25">
      <c r="B177" s="269"/>
      <c r="C177" s="270"/>
      <c r="D177" s="270"/>
      <c r="E177" s="270"/>
      <c r="F177" s="270"/>
      <c r="G177" s="270"/>
      <c r="H177" s="270"/>
    </row>
    <row r="178" spans="2:8" ht="15" customHeight="1" x14ac:dyDescent="0.25">
      <c r="B178" s="777" t="s">
        <v>1145</v>
      </c>
      <c r="C178" s="268"/>
      <c r="D178" s="268"/>
      <c r="E178" s="268"/>
      <c r="F178" s="268"/>
      <c r="G178" s="268"/>
      <c r="H178" s="268"/>
    </row>
    <row r="179" spans="2:8" ht="15" customHeight="1" x14ac:dyDescent="0.25">
      <c r="B179" s="259" t="s">
        <v>1146</v>
      </c>
      <c r="C179" s="265">
        <v>8</v>
      </c>
      <c r="D179" s="265">
        <v>9</v>
      </c>
      <c r="E179" s="265">
        <v>9</v>
      </c>
      <c r="F179" s="265">
        <v>15</v>
      </c>
      <c r="G179" s="265">
        <v>1</v>
      </c>
      <c r="H179" s="265">
        <v>0</v>
      </c>
    </row>
    <row r="180" spans="2:8" ht="15" customHeight="1" x14ac:dyDescent="0.25">
      <c r="B180" s="259" t="s">
        <v>1147</v>
      </c>
      <c r="C180" s="265">
        <v>3</v>
      </c>
      <c r="D180" s="265">
        <v>4</v>
      </c>
      <c r="E180" s="265">
        <v>11</v>
      </c>
      <c r="F180" s="265">
        <v>11</v>
      </c>
      <c r="G180" s="265">
        <v>4</v>
      </c>
      <c r="H180" s="265">
        <v>3</v>
      </c>
    </row>
    <row r="181" spans="2:8" ht="15" customHeight="1" x14ac:dyDescent="0.25">
      <c r="B181" s="259" t="s">
        <v>1148</v>
      </c>
      <c r="C181" s="265">
        <v>37</v>
      </c>
      <c r="D181" s="265">
        <v>40</v>
      </c>
      <c r="E181" s="265">
        <v>30</v>
      </c>
      <c r="F181" s="265">
        <v>32</v>
      </c>
      <c r="G181" s="265">
        <v>27</v>
      </c>
      <c r="H181" s="265">
        <v>38</v>
      </c>
    </row>
    <row r="182" spans="2:8" ht="15" customHeight="1" x14ac:dyDescent="0.25">
      <c r="B182" s="757" t="s">
        <v>1149</v>
      </c>
      <c r="C182" s="758">
        <f t="shared" ref="C182:F182" si="8">SUM(C179:C181)</f>
        <v>48</v>
      </c>
      <c r="D182" s="758">
        <f t="shared" si="8"/>
        <v>53</v>
      </c>
      <c r="E182" s="758">
        <f t="shared" si="8"/>
        <v>50</v>
      </c>
      <c r="F182" s="758">
        <f t="shared" si="8"/>
        <v>58</v>
      </c>
      <c r="G182" s="758">
        <f>SUM(G179:G181)</f>
        <v>32</v>
      </c>
      <c r="H182" s="758">
        <f>SUM(H179:H181)</f>
        <v>41</v>
      </c>
    </row>
    <row r="183" spans="2:8" ht="15" customHeight="1" x14ac:dyDescent="0.25">
      <c r="B183" s="93" t="s">
        <v>763</v>
      </c>
      <c r="C183" s="93"/>
      <c r="D183" s="93"/>
      <c r="E183" s="93"/>
      <c r="F183" s="93"/>
      <c r="G183" s="93">
        <v>16</v>
      </c>
      <c r="H183" s="93">
        <v>15</v>
      </c>
    </row>
    <row r="184" spans="2:8" ht="15" customHeight="1" x14ac:dyDescent="0.25">
      <c r="B184" s="757" t="s">
        <v>1150</v>
      </c>
      <c r="C184" s="758">
        <v>0</v>
      </c>
      <c r="D184" s="758">
        <v>0</v>
      </c>
      <c r="E184" s="758">
        <v>0</v>
      </c>
      <c r="F184" s="758">
        <v>0</v>
      </c>
      <c r="G184" s="758">
        <f>G183</f>
        <v>16</v>
      </c>
      <c r="H184" s="758">
        <f>H183</f>
        <v>15</v>
      </c>
    </row>
    <row r="185" spans="2:8" ht="15" customHeight="1" x14ac:dyDescent="0.25">
      <c r="B185" s="277" t="s">
        <v>1151</v>
      </c>
      <c r="C185" s="278">
        <v>54</v>
      </c>
      <c r="D185" s="278">
        <v>53</v>
      </c>
      <c r="E185" s="278">
        <v>51</v>
      </c>
      <c r="F185" s="278">
        <v>58</v>
      </c>
      <c r="G185" s="278">
        <f>SUM(G184,G182)</f>
        <v>48</v>
      </c>
      <c r="H185" s="278">
        <f>SUM(H184,H182)</f>
        <v>56</v>
      </c>
    </row>
    <row r="186" spans="2:8" ht="15" customHeight="1" x14ac:dyDescent="0.25">
      <c r="B186" s="276" t="s">
        <v>1152</v>
      </c>
      <c r="C186" s="263"/>
      <c r="D186" s="262"/>
      <c r="E186" s="263"/>
      <c r="F186" s="262"/>
      <c r="G186" s="743" t="s">
        <v>525</v>
      </c>
      <c r="H186" s="743" t="s">
        <v>526</v>
      </c>
    </row>
    <row r="187" spans="2:8" ht="15" customHeight="1" x14ac:dyDescent="0.25">
      <c r="B187" s="259" t="s">
        <v>1153</v>
      </c>
      <c r="C187" s="265">
        <v>75</v>
      </c>
      <c r="D187" s="265">
        <v>95</v>
      </c>
      <c r="E187" s="265">
        <v>98</v>
      </c>
      <c r="F187" s="265">
        <v>106</v>
      </c>
      <c r="G187" s="265">
        <v>130</v>
      </c>
      <c r="H187" s="265">
        <v>134</v>
      </c>
    </row>
    <row r="188" spans="2:8" ht="15" customHeight="1" x14ac:dyDescent="0.25">
      <c r="B188" s="757" t="s">
        <v>1154</v>
      </c>
      <c r="C188" s="758">
        <v>75</v>
      </c>
      <c r="D188" s="758">
        <v>95</v>
      </c>
      <c r="E188" s="758">
        <v>98</v>
      </c>
      <c r="F188" s="758">
        <v>106</v>
      </c>
      <c r="G188" s="758">
        <v>130</v>
      </c>
      <c r="H188" s="758">
        <f>H187</f>
        <v>134</v>
      </c>
    </row>
    <row r="189" spans="2:8" ht="15" customHeight="1" x14ac:dyDescent="0.25">
      <c r="B189" s="277" t="s">
        <v>1155</v>
      </c>
      <c r="C189" s="278">
        <v>75</v>
      </c>
      <c r="D189" s="278">
        <v>95</v>
      </c>
      <c r="E189" s="278">
        <v>98</v>
      </c>
      <c r="F189" s="278">
        <v>106</v>
      </c>
      <c r="G189" s="278">
        <v>130</v>
      </c>
      <c r="H189" s="278">
        <f>H188</f>
        <v>134</v>
      </c>
    </row>
    <row r="190" spans="2:8" ht="15" customHeight="1" x14ac:dyDescent="0.25">
      <c r="B190" s="269" t="s">
        <v>1156</v>
      </c>
      <c r="C190" s="270"/>
      <c r="D190" s="270"/>
      <c r="E190" s="270"/>
      <c r="F190" s="270"/>
      <c r="G190" s="270"/>
      <c r="H190" s="270"/>
    </row>
    <row r="191" spans="2:8" ht="15" customHeight="1" x14ac:dyDescent="0.25">
      <c r="B191" s="276" t="s">
        <v>1157</v>
      </c>
      <c r="C191" s="268"/>
      <c r="D191" s="268"/>
      <c r="E191" s="268"/>
      <c r="F191" s="268"/>
      <c r="G191" s="268"/>
      <c r="H191" s="268"/>
    </row>
    <row r="192" spans="2:8" ht="15" customHeight="1" x14ac:dyDescent="0.25">
      <c r="B192" s="259" t="s">
        <v>1158</v>
      </c>
      <c r="C192" s="265">
        <v>36</v>
      </c>
      <c r="D192" s="265">
        <v>36</v>
      </c>
      <c r="E192" s="265">
        <v>42</v>
      </c>
      <c r="F192" s="265">
        <v>58</v>
      </c>
      <c r="G192" s="265">
        <v>89</v>
      </c>
      <c r="H192" s="265">
        <v>66</v>
      </c>
    </row>
    <row r="193" spans="2:9" ht="15" customHeight="1" x14ac:dyDescent="0.25">
      <c r="B193" s="259" t="s">
        <v>1159</v>
      </c>
      <c r="C193" s="265">
        <v>119</v>
      </c>
      <c r="D193" s="265">
        <v>128</v>
      </c>
      <c r="E193" s="265">
        <v>168</v>
      </c>
      <c r="F193" s="265">
        <v>199</v>
      </c>
      <c r="G193" s="265">
        <v>238</v>
      </c>
      <c r="H193" s="265">
        <v>213</v>
      </c>
      <c r="I193" s="431"/>
    </row>
    <row r="194" spans="2:9" ht="15" customHeight="1" x14ac:dyDescent="0.25">
      <c r="B194" s="757" t="s">
        <v>1160</v>
      </c>
      <c r="C194" s="758">
        <f>SUM(C192:C193)</f>
        <v>155</v>
      </c>
      <c r="D194" s="758">
        <f t="shared" ref="D194:F194" si="9">SUM(D192:D193)</f>
        <v>164</v>
      </c>
      <c r="E194" s="758">
        <f t="shared" si="9"/>
        <v>210</v>
      </c>
      <c r="F194" s="758">
        <f t="shared" si="9"/>
        <v>257</v>
      </c>
      <c r="G194" s="758">
        <f>SUM(G192:G193)</f>
        <v>327</v>
      </c>
      <c r="H194" s="758">
        <f>SUM(H192:H193)</f>
        <v>279</v>
      </c>
    </row>
    <row r="195" spans="2:9" ht="15" customHeight="1" x14ac:dyDescent="0.25">
      <c r="B195" s="277" t="s">
        <v>1161</v>
      </c>
      <c r="C195" s="278">
        <v>155</v>
      </c>
      <c r="D195" s="278">
        <v>164</v>
      </c>
      <c r="E195" s="278">
        <v>210</v>
      </c>
      <c r="F195" s="278">
        <v>257</v>
      </c>
      <c r="G195" s="278">
        <f>G194</f>
        <v>327</v>
      </c>
      <c r="H195" s="278">
        <f>H194</f>
        <v>279</v>
      </c>
    </row>
    <row r="196" spans="2:9" ht="15" customHeight="1" x14ac:dyDescent="0.25">
      <c r="B196" s="269"/>
      <c r="C196" s="270"/>
      <c r="D196" s="270"/>
      <c r="E196" s="270"/>
      <c r="F196" s="270"/>
      <c r="G196" s="270"/>
      <c r="H196" s="270"/>
    </row>
    <row r="197" spans="2:9" ht="15" customHeight="1" x14ac:dyDescent="0.25">
      <c r="B197" s="276" t="s">
        <v>1162</v>
      </c>
      <c r="C197" s="268"/>
      <c r="D197" s="268"/>
      <c r="E197" s="268"/>
      <c r="F197" s="268"/>
      <c r="G197" s="268"/>
      <c r="H197" s="268"/>
    </row>
    <row r="198" spans="2:9" ht="15" customHeight="1" x14ac:dyDescent="0.25">
      <c r="B198" s="259" t="s">
        <v>1163</v>
      </c>
      <c r="C198" s="265">
        <v>133</v>
      </c>
      <c r="D198" s="265">
        <v>152</v>
      </c>
      <c r="E198" s="265">
        <v>155</v>
      </c>
      <c r="F198" s="265">
        <v>170</v>
      </c>
      <c r="G198" s="265">
        <v>233</v>
      </c>
      <c r="H198" s="265">
        <v>217</v>
      </c>
    </row>
    <row r="199" spans="2:9" ht="15" customHeight="1" x14ac:dyDescent="0.25">
      <c r="B199" s="259" t="s">
        <v>1164</v>
      </c>
      <c r="G199" s="93">
        <v>0</v>
      </c>
      <c r="H199" s="93">
        <v>3</v>
      </c>
    </row>
    <row r="200" spans="2:9" ht="15" customHeight="1" x14ac:dyDescent="0.25">
      <c r="B200" s="259" t="s">
        <v>1165</v>
      </c>
      <c r="C200" s="265"/>
      <c r="D200" s="265"/>
      <c r="E200" s="265"/>
      <c r="F200" s="265"/>
      <c r="G200" s="265">
        <v>0</v>
      </c>
      <c r="H200" s="265">
        <v>2</v>
      </c>
    </row>
    <row r="201" spans="2:9" ht="15" customHeight="1" x14ac:dyDescent="0.25">
      <c r="B201" s="259" t="s">
        <v>1166</v>
      </c>
      <c r="C201" s="265"/>
      <c r="D201" s="265"/>
      <c r="E201" s="265"/>
      <c r="F201" s="265"/>
      <c r="G201" s="265">
        <v>12</v>
      </c>
      <c r="H201" s="265">
        <v>22</v>
      </c>
    </row>
    <row r="202" spans="2:9" ht="15" customHeight="1" x14ac:dyDescent="0.25">
      <c r="B202" s="757" t="s">
        <v>1167</v>
      </c>
      <c r="C202" s="758">
        <v>133</v>
      </c>
      <c r="D202" s="758">
        <v>152</v>
      </c>
      <c r="E202" s="758">
        <v>155</v>
      </c>
      <c r="F202" s="758">
        <v>170</v>
      </c>
      <c r="G202" s="758">
        <f>SUM(G198:G201)</f>
        <v>245</v>
      </c>
      <c r="H202" s="758">
        <f>SUM(H198:H201)</f>
        <v>244</v>
      </c>
    </row>
    <row r="203" spans="2:9" ht="15" customHeight="1" x14ac:dyDescent="0.25">
      <c r="B203" s="93" t="s">
        <v>1168</v>
      </c>
      <c r="C203" s="93"/>
      <c r="D203" s="93"/>
      <c r="E203" s="93"/>
      <c r="F203" s="93"/>
      <c r="G203" s="93">
        <v>9</v>
      </c>
      <c r="H203" s="93">
        <v>37</v>
      </c>
    </row>
    <row r="204" spans="2:9" ht="15" customHeight="1" x14ac:dyDescent="0.25">
      <c r="B204" s="757" t="s">
        <v>1169</v>
      </c>
      <c r="C204" s="758"/>
      <c r="D204" s="758"/>
      <c r="E204" s="758"/>
      <c r="F204" s="758"/>
      <c r="G204" s="758">
        <v>9</v>
      </c>
      <c r="H204" s="758">
        <f>H203</f>
        <v>37</v>
      </c>
    </row>
    <row r="205" spans="2:9" ht="15" customHeight="1" x14ac:dyDescent="0.25">
      <c r="B205" s="778" t="s">
        <v>1170</v>
      </c>
      <c r="C205" s="759">
        <v>133</v>
      </c>
      <c r="D205" s="759">
        <v>152</v>
      </c>
      <c r="E205" s="759">
        <v>155</v>
      </c>
      <c r="F205" s="759">
        <v>170</v>
      </c>
      <c r="G205" s="759">
        <f>SUM(G204,G202)</f>
        <v>254</v>
      </c>
      <c r="H205" s="759">
        <f>SUM(H204,H202)</f>
        <v>281</v>
      </c>
    </row>
    <row r="206" spans="2:9" ht="15" customHeight="1" x14ac:dyDescent="0.25">
      <c r="B206" s="269"/>
      <c r="C206" s="270"/>
      <c r="D206" s="270"/>
      <c r="E206" s="270"/>
      <c r="F206" s="270"/>
      <c r="G206" s="270"/>
      <c r="H206" s="270"/>
    </row>
    <row r="207" spans="2:9" ht="15" customHeight="1" x14ac:dyDescent="0.25">
      <c r="B207" s="276" t="s">
        <v>1171</v>
      </c>
      <c r="C207" s="263"/>
      <c r="D207" s="262"/>
      <c r="E207" s="263"/>
      <c r="F207" s="262"/>
      <c r="G207" s="262"/>
      <c r="H207" s="262"/>
    </row>
    <row r="208" spans="2:9" ht="15" customHeight="1" x14ac:dyDescent="0.25">
      <c r="B208" s="259" t="s">
        <v>1172</v>
      </c>
      <c r="C208" s="265">
        <v>118</v>
      </c>
      <c r="D208" s="265">
        <v>130</v>
      </c>
      <c r="E208" s="265">
        <v>139</v>
      </c>
      <c r="F208" s="265">
        <v>173</v>
      </c>
      <c r="G208" s="265">
        <v>246</v>
      </c>
      <c r="H208" s="265">
        <v>222</v>
      </c>
    </row>
    <row r="209" spans="2:8" ht="15" customHeight="1" x14ac:dyDescent="0.25">
      <c r="B209" s="757" t="s">
        <v>1173</v>
      </c>
      <c r="C209" s="758">
        <v>118</v>
      </c>
      <c r="D209" s="758">
        <v>130</v>
      </c>
      <c r="E209" s="758">
        <v>139</v>
      </c>
      <c r="F209" s="758">
        <v>173</v>
      </c>
      <c r="G209" s="758">
        <v>246</v>
      </c>
      <c r="H209" s="758">
        <f>H208</f>
        <v>222</v>
      </c>
    </row>
    <row r="210" spans="2:8" ht="15" customHeight="1" x14ac:dyDescent="0.25">
      <c r="B210" s="778" t="s">
        <v>1174</v>
      </c>
      <c r="C210" s="759">
        <v>118</v>
      </c>
      <c r="D210" s="759">
        <v>130</v>
      </c>
      <c r="E210" s="759">
        <v>139</v>
      </c>
      <c r="F210" s="759">
        <v>173</v>
      </c>
      <c r="G210" s="759">
        <v>246</v>
      </c>
      <c r="H210" s="759">
        <f>H209</f>
        <v>222</v>
      </c>
    </row>
    <row r="211" spans="2:8" ht="15" customHeight="1" x14ac:dyDescent="0.25">
      <c r="B211" s="276" t="s">
        <v>1175</v>
      </c>
      <c r="C211" s="268"/>
      <c r="D211" s="268"/>
      <c r="E211" s="268"/>
      <c r="F211" s="268"/>
      <c r="G211" s="743" t="s">
        <v>525</v>
      </c>
      <c r="H211" s="743" t="s">
        <v>526</v>
      </c>
    </row>
    <row r="212" spans="2:8" ht="15" customHeight="1" x14ac:dyDescent="0.25">
      <c r="B212" s="259" t="s">
        <v>1176</v>
      </c>
      <c r="C212" s="265">
        <v>24</v>
      </c>
      <c r="D212" s="265">
        <v>22</v>
      </c>
      <c r="E212" s="265">
        <v>40</v>
      </c>
      <c r="F212" s="265">
        <v>41</v>
      </c>
      <c r="G212" s="265">
        <v>201</v>
      </c>
      <c r="H212" s="265">
        <v>231</v>
      </c>
    </row>
    <row r="213" spans="2:8" ht="15" customHeight="1" x14ac:dyDescent="0.25">
      <c r="B213" s="757" t="s">
        <v>1177</v>
      </c>
      <c r="C213" s="758">
        <v>24</v>
      </c>
      <c r="D213" s="758">
        <v>22</v>
      </c>
      <c r="E213" s="758">
        <v>40</v>
      </c>
      <c r="F213" s="758">
        <v>41</v>
      </c>
      <c r="G213" s="758">
        <v>201</v>
      </c>
      <c r="H213" s="758">
        <f>H212</f>
        <v>231</v>
      </c>
    </row>
    <row r="214" spans="2:8" ht="15" customHeight="1" x14ac:dyDescent="0.25">
      <c r="B214" s="277" t="s">
        <v>1178</v>
      </c>
      <c r="C214" s="278">
        <v>24</v>
      </c>
      <c r="D214" s="278">
        <v>22</v>
      </c>
      <c r="E214" s="278">
        <v>40</v>
      </c>
      <c r="F214" s="278">
        <v>41</v>
      </c>
      <c r="G214" s="278">
        <v>201</v>
      </c>
      <c r="H214" s="278">
        <f>H213</f>
        <v>231</v>
      </c>
    </row>
    <row r="215" spans="2:8" ht="17.100000000000001" customHeight="1" x14ac:dyDescent="0.25">
      <c r="B215" s="779" t="s">
        <v>1179</v>
      </c>
      <c r="C215" s="273">
        <f>SUM(C151,C171,C188,C194,C202,C209)</f>
        <v>606</v>
      </c>
      <c r="D215" s="273">
        <f>SUM(D151,D171,D188,D194,D202,D209)</f>
        <v>663</v>
      </c>
      <c r="E215" s="273">
        <f>SUM(E151,E171,E188,E194,E202,E209)</f>
        <v>721</v>
      </c>
      <c r="F215" s="273">
        <f>SUM(F151,F171,F188,F194,F202,F209)</f>
        <v>849</v>
      </c>
      <c r="G215" s="782">
        <f>SUM(G209,G202,G194,G188,G171,G151)</f>
        <v>1101</v>
      </c>
      <c r="H215" s="782">
        <f>SUM(H209,H202,H194,H188,H171,H151)</f>
        <v>1048</v>
      </c>
    </row>
    <row r="216" spans="2:8" ht="17.100000000000001" customHeight="1" x14ac:dyDescent="0.25">
      <c r="B216" s="779" t="s">
        <v>1180</v>
      </c>
      <c r="C216" s="273">
        <f>SUM(C155,C175,C182,C213)</f>
        <v>100</v>
      </c>
      <c r="D216" s="273">
        <f>SUM(D155,D175,D182,D213)</f>
        <v>103</v>
      </c>
      <c r="E216" s="273">
        <f>SUM(E155,E175,E182,E213)</f>
        <v>125</v>
      </c>
      <c r="F216" s="273">
        <f>SUM(F155,F175,F182,F213)</f>
        <v>125</v>
      </c>
      <c r="G216" s="780">
        <f>SUM(G213,G204,G182,G175,G155)</f>
        <v>285</v>
      </c>
      <c r="H216" s="780">
        <f>SUM(H213,H204,H182,H175,H155)</f>
        <v>354</v>
      </c>
    </row>
    <row r="217" spans="2:8" ht="17.100000000000001" customHeight="1" x14ac:dyDescent="0.25">
      <c r="B217" s="779" t="s">
        <v>1181</v>
      </c>
      <c r="C217" s="432" t="s">
        <v>161</v>
      </c>
      <c r="D217" s="432" t="s">
        <v>161</v>
      </c>
      <c r="E217" s="432" t="s">
        <v>161</v>
      </c>
      <c r="F217" s="432" t="s">
        <v>161</v>
      </c>
      <c r="G217" s="780">
        <f>G184</f>
        <v>16</v>
      </c>
      <c r="H217" s="780">
        <f>H184</f>
        <v>15</v>
      </c>
    </row>
    <row r="218" spans="2:8" ht="17.100000000000001" customHeight="1" x14ac:dyDescent="0.25">
      <c r="B218" s="760" t="s">
        <v>1182</v>
      </c>
      <c r="C218" s="274">
        <f>SUM(C215:C217)</f>
        <v>706</v>
      </c>
      <c r="D218" s="274">
        <f t="shared" ref="D218:F218" si="10">SUM(D215:D217)</f>
        <v>766</v>
      </c>
      <c r="E218" s="274">
        <f t="shared" si="10"/>
        <v>846</v>
      </c>
      <c r="F218" s="274">
        <f t="shared" si="10"/>
        <v>974</v>
      </c>
      <c r="G218" s="781">
        <f>SUM(G215:G217)</f>
        <v>1402</v>
      </c>
      <c r="H218" s="781">
        <f>SUM(H215:H217)</f>
        <v>1417</v>
      </c>
    </row>
    <row r="219" spans="2:8" ht="15" customHeight="1" x14ac:dyDescent="0.25">
      <c r="B219" s="259"/>
      <c r="C219" s="265"/>
      <c r="D219" s="265"/>
      <c r="E219" s="265"/>
      <c r="F219" s="265"/>
      <c r="G219" s="265"/>
      <c r="H219" s="265"/>
    </row>
    <row r="220" spans="2:8" ht="15" customHeight="1" x14ac:dyDescent="0.25">
      <c r="B220" s="769" t="s">
        <v>1183</v>
      </c>
      <c r="C220" s="265"/>
      <c r="D220" s="265"/>
      <c r="E220" s="265"/>
      <c r="F220" s="265"/>
      <c r="G220" s="265"/>
      <c r="H220" s="265"/>
    </row>
    <row r="221" spans="2:8" ht="15" customHeight="1" x14ac:dyDescent="0.25">
      <c r="B221" s="276" t="s">
        <v>1184</v>
      </c>
      <c r="C221" s="261" t="s">
        <v>996</v>
      </c>
      <c r="D221" s="260" t="s">
        <v>997</v>
      </c>
      <c r="E221" s="261" t="s">
        <v>998</v>
      </c>
      <c r="F221" s="260" t="s">
        <v>522</v>
      </c>
    </row>
    <row r="222" spans="2:8" ht="15" customHeight="1" x14ac:dyDescent="0.25">
      <c r="B222" s="259" t="s">
        <v>1185</v>
      </c>
      <c r="C222" s="265">
        <v>24</v>
      </c>
      <c r="D222" s="265">
        <v>36</v>
      </c>
      <c r="E222" s="265">
        <v>33</v>
      </c>
      <c r="F222" s="265">
        <v>34</v>
      </c>
      <c r="G222" s="265">
        <v>23</v>
      </c>
      <c r="H222" s="265">
        <v>1</v>
      </c>
    </row>
    <row r="223" spans="2:8" ht="15" customHeight="1" x14ac:dyDescent="0.25">
      <c r="B223" s="259" t="s">
        <v>1186</v>
      </c>
      <c r="C223" s="265"/>
      <c r="D223" s="265"/>
      <c r="E223" s="265">
        <v>43</v>
      </c>
      <c r="F223" s="265">
        <v>44</v>
      </c>
      <c r="G223" s="265">
        <v>32</v>
      </c>
      <c r="H223" s="265">
        <v>44</v>
      </c>
    </row>
    <row r="224" spans="2:8" ht="15" customHeight="1" x14ac:dyDescent="0.25">
      <c r="B224" s="259" t="s">
        <v>835</v>
      </c>
      <c r="C224" s="265"/>
      <c r="D224" s="265"/>
      <c r="E224" s="265"/>
      <c r="F224" s="265"/>
      <c r="G224" s="265">
        <v>0</v>
      </c>
      <c r="H224" s="265">
        <v>17</v>
      </c>
    </row>
    <row r="225" spans="2:8" ht="15" customHeight="1" x14ac:dyDescent="0.25">
      <c r="B225" s="757" t="s">
        <v>1187</v>
      </c>
      <c r="C225" s="758">
        <v>83</v>
      </c>
      <c r="D225" s="758">
        <v>134</v>
      </c>
      <c r="E225" s="758">
        <v>78</v>
      </c>
      <c r="F225" s="758">
        <v>78</v>
      </c>
      <c r="G225" s="758">
        <f>SUM(G222:G224)</f>
        <v>55</v>
      </c>
      <c r="H225" s="758">
        <f>SUM(H222:H224)</f>
        <v>62</v>
      </c>
    </row>
    <row r="226" spans="2:8" ht="15" customHeight="1" x14ac:dyDescent="0.25">
      <c r="B226" s="277" t="s">
        <v>1188</v>
      </c>
      <c r="C226" s="278">
        <v>83</v>
      </c>
      <c r="D226" s="278">
        <v>134</v>
      </c>
      <c r="E226" s="278">
        <v>78</v>
      </c>
      <c r="F226" s="278">
        <v>78</v>
      </c>
      <c r="G226" s="278">
        <f>G225</f>
        <v>55</v>
      </c>
      <c r="H226" s="278">
        <f>H225</f>
        <v>62</v>
      </c>
    </row>
    <row r="227" spans="2:8" ht="15" customHeight="1" x14ac:dyDescent="0.25">
      <c r="B227" s="269"/>
      <c r="C227" s="270"/>
      <c r="D227" s="270"/>
      <c r="E227" s="270"/>
      <c r="F227" s="270"/>
      <c r="G227" s="270"/>
      <c r="H227" s="270"/>
    </row>
    <row r="228" spans="2:8" ht="15" customHeight="1" x14ac:dyDescent="0.25">
      <c r="B228" s="276" t="s">
        <v>1189</v>
      </c>
      <c r="C228" s="268"/>
      <c r="D228" s="268"/>
      <c r="E228" s="268"/>
      <c r="F228" s="268"/>
      <c r="G228" s="268"/>
      <c r="H228" s="268"/>
    </row>
    <row r="229" spans="2:8" ht="15" customHeight="1" x14ac:dyDescent="0.25">
      <c r="B229" s="259" t="s">
        <v>1190</v>
      </c>
      <c r="C229" s="265">
        <v>146</v>
      </c>
      <c r="D229" s="265">
        <v>225</v>
      </c>
      <c r="E229" s="265">
        <v>243</v>
      </c>
      <c r="F229" s="265">
        <v>180</v>
      </c>
      <c r="G229" s="265">
        <v>220</v>
      </c>
      <c r="H229" s="265">
        <v>204</v>
      </c>
    </row>
    <row r="230" spans="2:8" ht="15" customHeight="1" x14ac:dyDescent="0.25">
      <c r="B230" s="259" t="s">
        <v>1191</v>
      </c>
      <c r="C230" s="265">
        <v>26</v>
      </c>
      <c r="D230" s="265">
        <v>82</v>
      </c>
      <c r="E230" s="265">
        <v>62</v>
      </c>
      <c r="F230" s="265">
        <v>44</v>
      </c>
      <c r="G230" s="265">
        <v>26</v>
      </c>
      <c r="H230" s="265">
        <v>42</v>
      </c>
    </row>
    <row r="231" spans="2:8" ht="15" customHeight="1" x14ac:dyDescent="0.25">
      <c r="B231" s="757" t="s">
        <v>1192</v>
      </c>
      <c r="C231" s="758">
        <f>SUM(C229:C229,C230)</f>
        <v>172</v>
      </c>
      <c r="D231" s="758">
        <f>SUM(D229:D229,D230)</f>
        <v>307</v>
      </c>
      <c r="E231" s="758">
        <f>SUM(E229:E229,E230)</f>
        <v>305</v>
      </c>
      <c r="F231" s="758">
        <f>SUM(F229:F229,F230)</f>
        <v>224</v>
      </c>
      <c r="G231" s="758">
        <f>SUM(G229:G230)</f>
        <v>246</v>
      </c>
      <c r="H231" s="758">
        <f>SUM(H229:H230)</f>
        <v>246</v>
      </c>
    </row>
    <row r="232" spans="2:8" ht="15" customHeight="1" x14ac:dyDescent="0.25">
      <c r="B232" s="259" t="s">
        <v>1193</v>
      </c>
      <c r="C232" s="265">
        <v>16</v>
      </c>
      <c r="D232" s="265">
        <v>11</v>
      </c>
      <c r="E232" s="265">
        <v>11</v>
      </c>
      <c r="F232" s="265">
        <v>12</v>
      </c>
      <c r="G232" s="265">
        <v>13</v>
      </c>
      <c r="H232" s="265">
        <v>13</v>
      </c>
    </row>
    <row r="233" spans="2:8" ht="15" customHeight="1" x14ac:dyDescent="0.25">
      <c r="B233" s="259" t="s">
        <v>1194</v>
      </c>
      <c r="C233" s="265">
        <v>1</v>
      </c>
      <c r="D233" s="265">
        <v>17</v>
      </c>
      <c r="E233" s="265"/>
      <c r="F233" s="265">
        <v>10</v>
      </c>
      <c r="G233" s="265">
        <v>11</v>
      </c>
      <c r="H233" s="265">
        <v>11</v>
      </c>
    </row>
    <row r="234" spans="2:8" ht="15" customHeight="1" x14ac:dyDescent="0.25">
      <c r="B234" s="757" t="s">
        <v>1195</v>
      </c>
      <c r="C234" s="758">
        <v>17</v>
      </c>
      <c r="D234" s="758">
        <v>28</v>
      </c>
      <c r="E234" s="758">
        <v>11</v>
      </c>
      <c r="F234" s="758">
        <v>24</v>
      </c>
      <c r="G234" s="758">
        <f>SUM(G232:G233)</f>
        <v>24</v>
      </c>
      <c r="H234" s="758">
        <f>SUM(H232:H233)</f>
        <v>24</v>
      </c>
    </row>
    <row r="235" spans="2:8" ht="15" customHeight="1" x14ac:dyDescent="0.25">
      <c r="B235" s="277" t="s">
        <v>1196</v>
      </c>
      <c r="C235" s="278">
        <f t="shared" ref="C235:H235" si="11">SUM(C231,C234)</f>
        <v>189</v>
      </c>
      <c r="D235" s="278">
        <f t="shared" si="11"/>
        <v>335</v>
      </c>
      <c r="E235" s="278">
        <f t="shared" si="11"/>
        <v>316</v>
      </c>
      <c r="F235" s="278">
        <f t="shared" si="11"/>
        <v>248</v>
      </c>
      <c r="G235" s="278">
        <f t="shared" si="11"/>
        <v>270</v>
      </c>
      <c r="H235" s="278">
        <f t="shared" si="11"/>
        <v>270</v>
      </c>
    </row>
    <row r="236" spans="2:8" ht="15" customHeight="1" x14ac:dyDescent="0.25">
      <c r="B236" s="269"/>
      <c r="C236" s="270"/>
      <c r="D236" s="270"/>
      <c r="E236" s="270"/>
      <c r="F236" s="270"/>
      <c r="G236" s="270"/>
      <c r="H236" s="270"/>
    </row>
    <row r="237" spans="2:8" ht="15" customHeight="1" x14ac:dyDescent="0.25">
      <c r="B237" s="276" t="s">
        <v>1197</v>
      </c>
      <c r="C237" s="263"/>
      <c r="D237" s="262"/>
      <c r="E237" s="263"/>
      <c r="F237" s="262"/>
      <c r="G237" s="262"/>
      <c r="H237" s="262"/>
    </row>
    <row r="238" spans="2:8" ht="15" customHeight="1" x14ac:dyDescent="0.25">
      <c r="B238" s="259" t="s">
        <v>1198</v>
      </c>
      <c r="C238" s="265">
        <v>67</v>
      </c>
      <c r="D238" s="265">
        <v>45</v>
      </c>
      <c r="E238" s="265">
        <v>29</v>
      </c>
      <c r="F238" s="265">
        <v>29</v>
      </c>
      <c r="G238" s="265">
        <v>31</v>
      </c>
      <c r="H238" s="265">
        <v>43</v>
      </c>
    </row>
    <row r="239" spans="2:8" ht="15" customHeight="1" x14ac:dyDescent="0.25">
      <c r="B239" s="757" t="s">
        <v>1199</v>
      </c>
      <c r="C239" s="758">
        <v>67</v>
      </c>
      <c r="D239" s="758">
        <v>45</v>
      </c>
      <c r="E239" s="758">
        <v>29</v>
      </c>
      <c r="F239" s="758">
        <v>29</v>
      </c>
      <c r="G239" s="758">
        <f>SUM(G238:G238)</f>
        <v>31</v>
      </c>
      <c r="H239" s="758">
        <f>SUM(H238:H238)</f>
        <v>43</v>
      </c>
    </row>
    <row r="240" spans="2:8" ht="15" customHeight="1" x14ac:dyDescent="0.25">
      <c r="B240" s="277" t="s">
        <v>1200</v>
      </c>
      <c r="C240" s="278">
        <v>67</v>
      </c>
      <c r="D240" s="278">
        <v>45</v>
      </c>
      <c r="E240" s="278">
        <v>29</v>
      </c>
      <c r="F240" s="278">
        <v>29</v>
      </c>
      <c r="G240" s="278">
        <f>G239</f>
        <v>31</v>
      </c>
      <c r="H240" s="278">
        <f>H239</f>
        <v>43</v>
      </c>
    </row>
    <row r="241" spans="2:8" ht="15" customHeight="1" x14ac:dyDescent="0.25">
      <c r="B241" s="276" t="s">
        <v>1201</v>
      </c>
      <c r="C241" s="268"/>
      <c r="D241" s="268"/>
      <c r="E241" s="268"/>
      <c r="F241" s="268"/>
      <c r="G241" s="743" t="s">
        <v>525</v>
      </c>
      <c r="H241" s="743" t="s">
        <v>526</v>
      </c>
    </row>
    <row r="242" spans="2:8" ht="15" customHeight="1" x14ac:dyDescent="0.25">
      <c r="B242" s="259" t="s">
        <v>838</v>
      </c>
      <c r="C242" s="265"/>
      <c r="D242" s="265"/>
      <c r="E242" s="265"/>
      <c r="F242" s="265"/>
      <c r="G242" s="265">
        <v>28</v>
      </c>
      <c r="H242" s="265">
        <v>32</v>
      </c>
    </row>
    <row r="243" spans="2:8" ht="15" customHeight="1" x14ac:dyDescent="0.25">
      <c r="B243" s="259" t="s">
        <v>1202</v>
      </c>
      <c r="C243" s="265"/>
      <c r="D243" s="265"/>
      <c r="E243" s="265"/>
      <c r="F243" s="265"/>
      <c r="G243" s="265">
        <v>7</v>
      </c>
      <c r="H243" s="265">
        <v>7</v>
      </c>
    </row>
    <row r="244" spans="2:8" ht="15" customHeight="1" x14ac:dyDescent="0.25">
      <c r="B244" s="259" t="s">
        <v>1203</v>
      </c>
      <c r="C244" s="265"/>
      <c r="D244" s="265"/>
      <c r="E244" s="265"/>
      <c r="F244" s="265"/>
      <c r="G244" s="265">
        <v>0</v>
      </c>
      <c r="H244" s="265">
        <v>1</v>
      </c>
    </row>
    <row r="245" spans="2:8" ht="15" customHeight="1" x14ac:dyDescent="0.25">
      <c r="B245" s="757" t="s">
        <v>1204</v>
      </c>
      <c r="C245" s="758">
        <v>15</v>
      </c>
      <c r="D245" s="758">
        <v>9</v>
      </c>
      <c r="E245" s="758">
        <v>4</v>
      </c>
      <c r="F245" s="758">
        <v>7</v>
      </c>
      <c r="G245" s="758">
        <f>SUM(G242:G244)</f>
        <v>35</v>
      </c>
      <c r="H245" s="758">
        <f>SUM(H242:H244)</f>
        <v>40</v>
      </c>
    </row>
    <row r="246" spans="2:8" ht="15" customHeight="1" x14ac:dyDescent="0.25">
      <c r="B246" s="277" t="s">
        <v>1205</v>
      </c>
      <c r="C246" s="278">
        <v>15</v>
      </c>
      <c r="D246" s="278">
        <v>9</v>
      </c>
      <c r="E246" s="278">
        <v>4</v>
      </c>
      <c r="F246" s="278">
        <v>7</v>
      </c>
      <c r="G246" s="278">
        <f>G245</f>
        <v>35</v>
      </c>
      <c r="H246" s="278">
        <f>H245</f>
        <v>40</v>
      </c>
    </row>
    <row r="247" spans="2:8" ht="16.5" customHeight="1" x14ac:dyDescent="0.25">
      <c r="B247" s="269"/>
      <c r="C247" s="270"/>
      <c r="D247" s="270"/>
      <c r="E247" s="270"/>
      <c r="F247" s="270"/>
      <c r="G247" s="270"/>
      <c r="H247" s="270"/>
    </row>
    <row r="248" spans="2:8" ht="16.5" customHeight="1" x14ac:dyDescent="0.25">
      <c r="B248" s="264" t="s">
        <v>1206</v>
      </c>
      <c r="C248" s="261" t="s">
        <v>996</v>
      </c>
      <c r="D248" s="260" t="s">
        <v>997</v>
      </c>
      <c r="E248" s="261" t="s">
        <v>998</v>
      </c>
      <c r="F248" s="260" t="s">
        <v>522</v>
      </c>
    </row>
    <row r="249" spans="2:8" ht="16.5" customHeight="1" x14ac:dyDescent="0.25">
      <c r="B249" s="259" t="s">
        <v>1207</v>
      </c>
      <c r="C249" s="270"/>
      <c r="D249" s="270"/>
      <c r="E249" s="270"/>
      <c r="F249" s="270"/>
      <c r="G249" s="265">
        <v>5</v>
      </c>
      <c r="H249" s="265">
        <v>4</v>
      </c>
    </row>
    <row r="250" spans="2:8" ht="16.5" customHeight="1" x14ac:dyDescent="0.25">
      <c r="B250" s="259" t="s">
        <v>1208</v>
      </c>
      <c r="C250" s="270"/>
      <c r="D250" s="270"/>
      <c r="E250" s="270"/>
      <c r="F250" s="270"/>
      <c r="G250" s="265">
        <v>4</v>
      </c>
      <c r="H250" s="265">
        <v>2</v>
      </c>
    </row>
    <row r="251" spans="2:8" ht="16.5" customHeight="1" x14ac:dyDescent="0.25">
      <c r="B251" s="516" t="s">
        <v>1209</v>
      </c>
      <c r="C251" s="515"/>
      <c r="D251" s="515"/>
      <c r="E251" s="515"/>
      <c r="F251" s="515"/>
      <c r="G251" s="515">
        <v>5</v>
      </c>
      <c r="H251" s="515">
        <v>0</v>
      </c>
    </row>
    <row r="252" spans="2:8" ht="16.5" customHeight="1" x14ac:dyDescent="0.25">
      <c r="B252" s="516" t="s">
        <v>1210</v>
      </c>
      <c r="C252" s="515"/>
      <c r="D252" s="515"/>
      <c r="E252" s="515"/>
      <c r="F252" s="515"/>
      <c r="G252" s="515">
        <v>8</v>
      </c>
      <c r="H252" s="515">
        <v>10</v>
      </c>
    </row>
    <row r="253" spans="2:8" ht="16.5" customHeight="1" x14ac:dyDescent="0.25">
      <c r="B253" s="516" t="s">
        <v>1211</v>
      </c>
      <c r="C253" s="515"/>
      <c r="D253" s="515"/>
      <c r="E253" s="515"/>
      <c r="F253" s="515"/>
      <c r="G253" s="515">
        <v>12</v>
      </c>
      <c r="H253" s="515">
        <v>7</v>
      </c>
    </row>
    <row r="254" spans="2:8" ht="16.5" customHeight="1" x14ac:dyDescent="0.25">
      <c r="B254" s="516" t="s">
        <v>1212</v>
      </c>
      <c r="C254" s="515"/>
      <c r="D254" s="515"/>
      <c r="E254" s="515"/>
      <c r="F254" s="515"/>
      <c r="G254" s="515">
        <v>11</v>
      </c>
      <c r="H254" s="515">
        <v>15</v>
      </c>
    </row>
    <row r="255" spans="2:8" ht="16.5" customHeight="1" x14ac:dyDescent="0.25">
      <c r="B255" s="757" t="s">
        <v>1213</v>
      </c>
      <c r="C255" s="758">
        <f>SUM(C254:C254)</f>
        <v>0</v>
      </c>
      <c r="D255" s="758">
        <f>SUM(D254:D254)</f>
        <v>0</v>
      </c>
      <c r="E255" s="758">
        <f>SUM(E254:E254)</f>
        <v>0</v>
      </c>
      <c r="F255" s="758">
        <f>SUM(F254:F254)</f>
        <v>0</v>
      </c>
      <c r="G255" s="758">
        <f>SUM(G249:G254)</f>
        <v>45</v>
      </c>
      <c r="H255" s="758">
        <f>SUM(H249:H254)</f>
        <v>38</v>
      </c>
    </row>
    <row r="256" spans="2:8" ht="16.5" customHeight="1" x14ac:dyDescent="0.25">
      <c r="B256" s="93" t="s">
        <v>1214</v>
      </c>
      <c r="C256" s="93"/>
      <c r="D256" s="93"/>
      <c r="E256" s="93"/>
      <c r="F256" s="93"/>
      <c r="G256" s="93">
        <v>1</v>
      </c>
      <c r="H256" s="93">
        <v>0</v>
      </c>
    </row>
    <row r="257" spans="2:8" ht="16.5" customHeight="1" x14ac:dyDescent="0.25">
      <c r="B257" s="757" t="s">
        <v>1215</v>
      </c>
      <c r="C257" s="515"/>
      <c r="D257" s="515"/>
      <c r="E257" s="515"/>
      <c r="F257" s="515"/>
      <c r="G257" s="1000">
        <f>G256</f>
        <v>1</v>
      </c>
      <c r="H257" s="1000">
        <f>H256</f>
        <v>0</v>
      </c>
    </row>
    <row r="258" spans="2:8" ht="16.5" customHeight="1" x14ac:dyDescent="0.25">
      <c r="B258" s="277" t="s">
        <v>1216</v>
      </c>
      <c r="C258" s="278">
        <f>SUM(C252,C255)</f>
        <v>0</v>
      </c>
      <c r="D258" s="278">
        <f>SUM(D252,D255)</f>
        <v>0</v>
      </c>
      <c r="E258" s="278">
        <f>SUM(E252,E255)</f>
        <v>0</v>
      </c>
      <c r="F258" s="278">
        <f>SUM(F252,F255)</f>
        <v>0</v>
      </c>
      <c r="G258" s="278">
        <f>SUM(G257,G255)</f>
        <v>46</v>
      </c>
      <c r="H258" s="278">
        <f>SUM(H257,H255)</f>
        <v>38</v>
      </c>
    </row>
    <row r="259" spans="2:8" ht="15.75" customHeight="1" x14ac:dyDescent="0.25">
      <c r="B259" s="93"/>
      <c r="C259" s="261" t="s">
        <v>996</v>
      </c>
      <c r="D259" s="260" t="s">
        <v>997</v>
      </c>
      <c r="E259" s="261" t="s">
        <v>998</v>
      </c>
      <c r="F259" s="260" t="s">
        <v>522</v>
      </c>
    </row>
    <row r="260" spans="2:8" ht="15" customHeight="1" x14ac:dyDescent="0.25">
      <c r="B260" s="276" t="s">
        <v>1217</v>
      </c>
      <c r="C260" s="261"/>
      <c r="D260" s="260"/>
      <c r="E260" s="261"/>
      <c r="F260" s="260"/>
    </row>
    <row r="261" spans="2:8" ht="15" customHeight="1" x14ac:dyDescent="0.25">
      <c r="B261" s="259" t="s">
        <v>1218</v>
      </c>
      <c r="C261" s="265">
        <v>1</v>
      </c>
      <c r="D261" s="265">
        <v>7</v>
      </c>
      <c r="E261" s="265">
        <v>5</v>
      </c>
      <c r="F261" s="265">
        <v>10</v>
      </c>
      <c r="G261" s="265">
        <v>8</v>
      </c>
      <c r="H261" s="265">
        <v>5</v>
      </c>
    </row>
    <row r="262" spans="2:8" ht="15" customHeight="1" x14ac:dyDescent="0.25">
      <c r="B262" s="259" t="s">
        <v>1219</v>
      </c>
      <c r="C262" s="265">
        <v>33</v>
      </c>
      <c r="D262" s="265">
        <v>87</v>
      </c>
      <c r="E262" s="265">
        <v>130</v>
      </c>
      <c r="F262" s="265">
        <v>105</v>
      </c>
      <c r="G262" s="265">
        <v>127</v>
      </c>
      <c r="H262" s="265">
        <v>116</v>
      </c>
    </row>
    <row r="263" spans="2:8" ht="15" customHeight="1" x14ac:dyDescent="0.25">
      <c r="B263" s="757" t="s">
        <v>1220</v>
      </c>
      <c r="C263" s="758">
        <f t="shared" ref="C263:F263" si="12">SUM(C261:C262)</f>
        <v>34</v>
      </c>
      <c r="D263" s="758">
        <f t="shared" si="12"/>
        <v>94</v>
      </c>
      <c r="E263" s="758">
        <f t="shared" si="12"/>
        <v>135</v>
      </c>
      <c r="F263" s="758">
        <f t="shared" si="12"/>
        <v>115</v>
      </c>
      <c r="G263" s="758">
        <f>SUM(G261:G262)</f>
        <v>135</v>
      </c>
      <c r="H263" s="758">
        <f>SUM(H261:H262)</f>
        <v>121</v>
      </c>
    </row>
    <row r="264" spans="2:8" ht="15" customHeight="1" x14ac:dyDescent="0.25">
      <c r="B264" s="259" t="s">
        <v>1221</v>
      </c>
      <c r="C264" s="265">
        <v>30</v>
      </c>
      <c r="D264" s="265">
        <v>17</v>
      </c>
      <c r="E264" s="265">
        <v>11</v>
      </c>
      <c r="F264" s="265">
        <v>12</v>
      </c>
      <c r="G264" s="265">
        <v>7</v>
      </c>
      <c r="H264" s="265">
        <v>1</v>
      </c>
    </row>
    <row r="265" spans="2:8" ht="15" customHeight="1" x14ac:dyDescent="0.25">
      <c r="B265" s="259" t="s">
        <v>1222</v>
      </c>
      <c r="C265" s="265"/>
      <c r="D265" s="265">
        <v>7</v>
      </c>
      <c r="E265" s="265">
        <v>8</v>
      </c>
      <c r="F265" s="265">
        <v>26</v>
      </c>
      <c r="G265" s="265">
        <v>46</v>
      </c>
      <c r="H265" s="265">
        <v>48</v>
      </c>
    </row>
    <row r="266" spans="2:8" ht="15" customHeight="1" x14ac:dyDescent="0.25">
      <c r="B266" s="757" t="s">
        <v>1223</v>
      </c>
      <c r="C266" s="758">
        <f t="shared" ref="C266:H266" si="13">SUM(C264:C265)</f>
        <v>30</v>
      </c>
      <c r="D266" s="758">
        <f t="shared" si="13"/>
        <v>24</v>
      </c>
      <c r="E266" s="758">
        <f t="shared" si="13"/>
        <v>19</v>
      </c>
      <c r="F266" s="758">
        <f t="shared" si="13"/>
        <v>38</v>
      </c>
      <c r="G266" s="758">
        <f t="shared" si="13"/>
        <v>53</v>
      </c>
      <c r="H266" s="758">
        <f t="shared" si="13"/>
        <v>49</v>
      </c>
    </row>
    <row r="267" spans="2:8" ht="15" customHeight="1" x14ac:dyDescent="0.25">
      <c r="B267" s="277" t="s">
        <v>1224</v>
      </c>
      <c r="C267" s="278">
        <f>SUM(C263,C266)</f>
        <v>64</v>
      </c>
      <c r="D267" s="278">
        <f>SUM(D263,D266)</f>
        <v>118</v>
      </c>
      <c r="E267" s="278">
        <f>SUM(E263,E266)</f>
        <v>154</v>
      </c>
      <c r="F267" s="278">
        <f>SUM(F263,F266)</f>
        <v>153</v>
      </c>
      <c r="G267" s="278">
        <f>SUM(G266,G263)</f>
        <v>188</v>
      </c>
      <c r="H267" s="278">
        <f>SUM(H266,H263)</f>
        <v>170</v>
      </c>
    </row>
    <row r="268" spans="2:8" ht="15" customHeight="1" x14ac:dyDescent="0.25">
      <c r="B268" s="276" t="s">
        <v>1225</v>
      </c>
      <c r="C268" s="93"/>
      <c r="D268" s="93"/>
      <c r="E268" s="93"/>
      <c r="F268" s="93"/>
      <c r="G268" s="743" t="s">
        <v>525</v>
      </c>
      <c r="H268" s="743" t="s">
        <v>526</v>
      </c>
    </row>
    <row r="269" spans="2:8" ht="15" customHeight="1" x14ac:dyDescent="0.25">
      <c r="B269" s="259" t="s">
        <v>1226</v>
      </c>
      <c r="C269" s="265">
        <v>56</v>
      </c>
      <c r="D269" s="265">
        <v>47</v>
      </c>
      <c r="E269" s="265">
        <v>39</v>
      </c>
      <c r="F269" s="265">
        <v>30</v>
      </c>
      <c r="G269" s="265">
        <v>46</v>
      </c>
      <c r="H269" s="265">
        <v>44</v>
      </c>
    </row>
    <row r="270" spans="2:8" ht="15" customHeight="1" x14ac:dyDescent="0.25">
      <c r="B270" s="259" t="s">
        <v>1227</v>
      </c>
      <c r="C270" s="265"/>
      <c r="D270" s="265"/>
      <c r="E270" s="265"/>
      <c r="F270" s="265">
        <v>5</v>
      </c>
      <c r="G270" s="265">
        <v>23</v>
      </c>
      <c r="H270" s="265">
        <v>19</v>
      </c>
    </row>
    <row r="271" spans="2:8" ht="15" customHeight="1" x14ac:dyDescent="0.25">
      <c r="B271" s="757" t="s">
        <v>1228</v>
      </c>
      <c r="C271" s="758">
        <v>56</v>
      </c>
      <c r="D271" s="758">
        <v>47</v>
      </c>
      <c r="E271" s="758">
        <v>39</v>
      </c>
      <c r="F271" s="758">
        <v>35</v>
      </c>
      <c r="G271" s="758">
        <f>SUM(G269:G270)</f>
        <v>69</v>
      </c>
      <c r="H271" s="758">
        <f>SUM(H269:H270)</f>
        <v>63</v>
      </c>
    </row>
    <row r="272" spans="2:8" ht="15" customHeight="1" x14ac:dyDescent="0.25">
      <c r="B272" s="259" t="s">
        <v>1229</v>
      </c>
      <c r="C272" s="265">
        <v>53</v>
      </c>
      <c r="D272" s="265">
        <v>54</v>
      </c>
      <c r="E272" s="265">
        <v>57</v>
      </c>
      <c r="F272" s="265">
        <v>48</v>
      </c>
      <c r="G272" s="265">
        <v>44</v>
      </c>
      <c r="H272" s="265">
        <v>50</v>
      </c>
    </row>
    <row r="273" spans="2:8" ht="15" customHeight="1" x14ac:dyDescent="0.25">
      <c r="B273" s="259" t="s">
        <v>1230</v>
      </c>
      <c r="C273" s="265"/>
      <c r="D273" s="265"/>
      <c r="E273" s="265"/>
      <c r="F273" s="265">
        <v>19</v>
      </c>
      <c r="G273" s="265">
        <v>36</v>
      </c>
      <c r="H273" s="265">
        <v>40</v>
      </c>
    </row>
    <row r="274" spans="2:8" ht="15" customHeight="1" x14ac:dyDescent="0.25">
      <c r="B274" s="259" t="s">
        <v>1231</v>
      </c>
      <c r="C274" s="265"/>
      <c r="D274" s="265"/>
      <c r="E274" s="265">
        <v>17</v>
      </c>
      <c r="F274" s="265">
        <v>13</v>
      </c>
      <c r="G274" s="265">
        <v>19</v>
      </c>
      <c r="H274" s="265">
        <v>23</v>
      </c>
    </row>
    <row r="275" spans="2:8" ht="15" customHeight="1" x14ac:dyDescent="0.25">
      <c r="B275" s="259" t="s">
        <v>1232</v>
      </c>
      <c r="C275" s="265"/>
      <c r="D275" s="265"/>
      <c r="E275" s="265"/>
      <c r="F275" s="265"/>
      <c r="G275" s="265">
        <v>6</v>
      </c>
      <c r="H275" s="265">
        <v>16</v>
      </c>
    </row>
    <row r="276" spans="2:8" ht="15" customHeight="1" x14ac:dyDescent="0.25">
      <c r="B276" s="757" t="s">
        <v>1233</v>
      </c>
      <c r="C276" s="758">
        <f t="shared" ref="C276:F276" si="14">SUM(C272:C275)</f>
        <v>53</v>
      </c>
      <c r="D276" s="758">
        <f t="shared" si="14"/>
        <v>54</v>
      </c>
      <c r="E276" s="758">
        <f t="shared" si="14"/>
        <v>74</v>
      </c>
      <c r="F276" s="758">
        <f t="shared" si="14"/>
        <v>80</v>
      </c>
      <c r="G276" s="758">
        <f>SUM(G272:G275)</f>
        <v>105</v>
      </c>
      <c r="H276" s="758">
        <f>SUM(H272:H275)</f>
        <v>129</v>
      </c>
    </row>
    <row r="277" spans="2:8" ht="15" customHeight="1" x14ac:dyDescent="0.25">
      <c r="B277" s="277" t="s">
        <v>1234</v>
      </c>
      <c r="C277" s="759">
        <f t="shared" ref="C277:F277" si="15">SUM(C271,C276)</f>
        <v>109</v>
      </c>
      <c r="D277" s="759">
        <f t="shared" si="15"/>
        <v>101</v>
      </c>
      <c r="E277" s="759">
        <f t="shared" si="15"/>
        <v>113</v>
      </c>
      <c r="F277" s="759">
        <f t="shared" si="15"/>
        <v>115</v>
      </c>
      <c r="G277" s="759">
        <f>SUM(G276,G271)</f>
        <v>174</v>
      </c>
      <c r="H277" s="759">
        <f>SUM(H276,H271)</f>
        <v>192</v>
      </c>
    </row>
    <row r="278" spans="2:8" s="219" customFormat="1" ht="15" customHeight="1" x14ac:dyDescent="0.25">
      <c r="B278" s="269"/>
      <c r="C278" s="270"/>
      <c r="D278" s="270"/>
      <c r="E278" s="270"/>
      <c r="F278" s="270"/>
      <c r="G278" s="270"/>
      <c r="H278" s="270"/>
    </row>
    <row r="279" spans="2:8" ht="15" customHeight="1" x14ac:dyDescent="0.25">
      <c r="B279" s="455" t="s">
        <v>1235</v>
      </c>
      <c r="C279" s="93"/>
      <c r="D279" s="93"/>
      <c r="E279" s="93"/>
      <c r="F279" s="93"/>
    </row>
    <row r="280" spans="2:8" ht="15" customHeight="1" x14ac:dyDescent="0.25">
      <c r="B280" s="216" t="s">
        <v>793</v>
      </c>
      <c r="C280" s="93"/>
      <c r="D280" s="93"/>
      <c r="E280" s="93"/>
      <c r="F280" s="93"/>
      <c r="G280" s="93">
        <v>0</v>
      </c>
      <c r="H280" s="93">
        <v>9</v>
      </c>
    </row>
    <row r="281" spans="2:8" ht="15" customHeight="1" x14ac:dyDescent="0.25">
      <c r="B281" s="757" t="s">
        <v>1236</v>
      </c>
      <c r="C281" s="758">
        <f>SUM(C276:C280)</f>
        <v>162</v>
      </c>
      <c r="D281" s="758">
        <f>SUM(D276:D280)</f>
        <v>155</v>
      </c>
      <c r="E281" s="758">
        <f>SUM(E276:E280)</f>
        <v>187</v>
      </c>
      <c r="F281" s="758">
        <f>SUM(F276:F280)</f>
        <v>195</v>
      </c>
      <c r="G281" s="758">
        <f>G280</f>
        <v>0</v>
      </c>
      <c r="H281" s="758">
        <f>H280</f>
        <v>9</v>
      </c>
    </row>
    <row r="282" spans="2:8" ht="15" customHeight="1" x14ac:dyDescent="0.25">
      <c r="B282" s="277" t="s">
        <v>1237</v>
      </c>
      <c r="C282" s="759">
        <f>SUM(C275,C281)</f>
        <v>162</v>
      </c>
      <c r="D282" s="759">
        <f>SUM(D275,D281)</f>
        <v>155</v>
      </c>
      <c r="E282" s="759">
        <f>SUM(E275,E281)</f>
        <v>187</v>
      </c>
      <c r="F282" s="759">
        <f>SUM(F275,F281)</f>
        <v>195</v>
      </c>
      <c r="G282" s="759">
        <f>G281</f>
        <v>0</v>
      </c>
      <c r="H282" s="759">
        <f>H281</f>
        <v>9</v>
      </c>
    </row>
    <row r="283" spans="2:8" ht="17.100000000000001" customHeight="1" x14ac:dyDescent="0.25">
      <c r="B283" s="779" t="s">
        <v>1238</v>
      </c>
      <c r="C283" s="273">
        <f>SUM(C231,C263,C271)</f>
        <v>262</v>
      </c>
      <c r="D283" s="273">
        <f>SUM(D231,D263,D271)</f>
        <v>448</v>
      </c>
      <c r="E283" s="273">
        <f>SUM(E231,E263,E271)</f>
        <v>479</v>
      </c>
      <c r="F283" s="273">
        <f>SUM(F231,F263,F271)</f>
        <v>374</v>
      </c>
      <c r="G283" s="780">
        <f>SUM(G271,G263,G255,G231)</f>
        <v>495</v>
      </c>
      <c r="H283" s="780">
        <f>SUM(H271,H263,H255,H231)</f>
        <v>468</v>
      </c>
    </row>
    <row r="284" spans="2:8" ht="17.100000000000001" customHeight="1" x14ac:dyDescent="0.25">
      <c r="B284" s="779" t="s">
        <v>1239</v>
      </c>
      <c r="C284" s="273">
        <f>SUM(C225,C234,C239,C245,C266,C276)</f>
        <v>265</v>
      </c>
      <c r="D284" s="273">
        <f>SUM(D225,D234,D239,D245,D266,D276)</f>
        <v>294</v>
      </c>
      <c r="E284" s="273">
        <f>SUM(E225,E234,E239,E245,E266,E276)</f>
        <v>215</v>
      </c>
      <c r="F284" s="273">
        <f>SUM(F225,F234,F239,F245,F266,F276)</f>
        <v>256</v>
      </c>
      <c r="G284" s="780">
        <f>SUM(G276,G266,G245,G239,G234,G225,G257)</f>
        <v>304</v>
      </c>
      <c r="H284" s="780">
        <f>SUM(H276,H266,H245,H239,H234,H225,H257)</f>
        <v>347</v>
      </c>
    </row>
    <row r="285" spans="2:8" ht="17.100000000000001" customHeight="1" x14ac:dyDescent="0.25">
      <c r="B285" s="779" t="s">
        <v>1240</v>
      </c>
      <c r="C285" s="273"/>
      <c r="D285" s="273"/>
      <c r="E285" s="273"/>
      <c r="F285" s="273"/>
      <c r="G285" s="780">
        <f>G281</f>
        <v>0</v>
      </c>
      <c r="H285" s="780">
        <f>H281</f>
        <v>9</v>
      </c>
    </row>
    <row r="286" spans="2:8" ht="17.100000000000001" customHeight="1" x14ac:dyDescent="0.25">
      <c r="B286" s="760" t="s">
        <v>1241</v>
      </c>
      <c r="C286" s="761">
        <f>SUM(C283:C284)</f>
        <v>527</v>
      </c>
      <c r="D286" s="761">
        <f t="shared" ref="D286:F286" si="16">SUM(D283:D284)</f>
        <v>742</v>
      </c>
      <c r="E286" s="761">
        <f t="shared" si="16"/>
        <v>694</v>
      </c>
      <c r="F286" s="761">
        <f t="shared" si="16"/>
        <v>630</v>
      </c>
      <c r="G286" s="761">
        <f>SUM(G283:G285)</f>
        <v>799</v>
      </c>
      <c r="H286" s="761">
        <f>SUM(H283:H285)</f>
        <v>824</v>
      </c>
    </row>
    <row r="287" spans="2:8" x14ac:dyDescent="0.25">
      <c r="B287" s="259"/>
      <c r="C287" s="265"/>
      <c r="D287" s="265"/>
      <c r="E287" s="265"/>
      <c r="F287" s="265"/>
      <c r="G287" s="265"/>
      <c r="H287" s="265"/>
    </row>
    <row r="288" spans="2:8" ht="18" customHeight="1" x14ac:dyDescent="0.25">
      <c r="B288" s="770" t="s">
        <v>675</v>
      </c>
      <c r="C288" s="265"/>
      <c r="D288" s="265"/>
      <c r="E288" s="265"/>
      <c r="F288" s="265"/>
      <c r="G288" s="265"/>
      <c r="H288" s="265"/>
    </row>
    <row r="289" spans="2:8" ht="15" customHeight="1" x14ac:dyDescent="0.25">
      <c r="B289" s="276" t="s">
        <v>1242</v>
      </c>
      <c r="C289" s="263"/>
      <c r="D289" s="262"/>
      <c r="E289" s="263"/>
      <c r="F289" s="262"/>
    </row>
    <row r="290" spans="2:8" ht="15" customHeight="1" x14ac:dyDescent="0.25">
      <c r="B290" s="259" t="s">
        <v>1243</v>
      </c>
      <c r="C290" s="265">
        <v>59</v>
      </c>
      <c r="D290" s="265">
        <v>75</v>
      </c>
      <c r="E290" s="265">
        <v>90</v>
      </c>
      <c r="F290" s="265">
        <v>89</v>
      </c>
      <c r="G290" s="265">
        <v>80</v>
      </c>
      <c r="H290" s="265">
        <v>98</v>
      </c>
    </row>
    <row r="291" spans="2:8" ht="15" customHeight="1" x14ac:dyDescent="0.25">
      <c r="B291" s="757" t="s">
        <v>1244</v>
      </c>
      <c r="C291" s="758">
        <v>59</v>
      </c>
      <c r="D291" s="758">
        <v>75</v>
      </c>
      <c r="E291" s="758">
        <v>90</v>
      </c>
      <c r="F291" s="758">
        <v>89</v>
      </c>
      <c r="G291" s="758">
        <f>G290</f>
        <v>80</v>
      </c>
      <c r="H291" s="758">
        <f>H290</f>
        <v>98</v>
      </c>
    </row>
    <row r="292" spans="2:8" ht="15" customHeight="1" x14ac:dyDescent="0.25">
      <c r="B292" s="259" t="s">
        <v>1245</v>
      </c>
      <c r="C292" s="265">
        <v>28</v>
      </c>
      <c r="D292" s="265">
        <v>27</v>
      </c>
      <c r="E292" s="265">
        <v>27</v>
      </c>
      <c r="F292" s="265">
        <v>27</v>
      </c>
      <c r="G292" s="265">
        <v>29</v>
      </c>
      <c r="H292" s="265">
        <v>27</v>
      </c>
    </row>
    <row r="293" spans="2:8" ht="15" customHeight="1" x14ac:dyDescent="0.25">
      <c r="B293" s="757" t="s">
        <v>1246</v>
      </c>
      <c r="C293" s="758">
        <v>28</v>
      </c>
      <c r="D293" s="758">
        <v>27</v>
      </c>
      <c r="E293" s="758">
        <v>27</v>
      </c>
      <c r="F293" s="758">
        <v>27</v>
      </c>
      <c r="G293" s="758">
        <v>29</v>
      </c>
      <c r="H293" s="758">
        <f>H292</f>
        <v>27</v>
      </c>
    </row>
    <row r="294" spans="2:8" ht="15" customHeight="1" x14ac:dyDescent="0.25">
      <c r="B294" s="277" t="s">
        <v>1247</v>
      </c>
      <c r="C294" s="278">
        <f>SUM(C291,C293)</f>
        <v>87</v>
      </c>
      <c r="D294" s="278">
        <f t="shared" ref="D294:F294" si="17">SUM(D291,D293)</f>
        <v>102</v>
      </c>
      <c r="E294" s="278">
        <f t="shared" si="17"/>
        <v>117</v>
      </c>
      <c r="F294" s="278">
        <f t="shared" si="17"/>
        <v>116</v>
      </c>
      <c r="G294" s="278">
        <f>SUM(G293,G291)</f>
        <v>109</v>
      </c>
      <c r="H294" s="278">
        <f>SUM(H293,H291)</f>
        <v>125</v>
      </c>
    </row>
    <row r="295" spans="2:8" ht="15" customHeight="1" x14ac:dyDescent="0.25">
      <c r="B295" s="269"/>
      <c r="C295" s="270"/>
      <c r="D295" s="270"/>
      <c r="E295" s="270"/>
      <c r="F295" s="270"/>
      <c r="G295" s="270"/>
      <c r="H295" s="270"/>
    </row>
    <row r="296" spans="2:8" ht="15" customHeight="1" x14ac:dyDescent="0.25">
      <c r="B296" s="276" t="s">
        <v>1248</v>
      </c>
      <c r="C296" s="261" t="s">
        <v>996</v>
      </c>
      <c r="D296" s="260" t="s">
        <v>997</v>
      </c>
      <c r="E296" s="261" t="s">
        <v>998</v>
      </c>
      <c r="F296" s="260" t="s">
        <v>522</v>
      </c>
      <c r="G296" s="743" t="s">
        <v>525</v>
      </c>
      <c r="H296" s="743" t="s">
        <v>526</v>
      </c>
    </row>
    <row r="297" spans="2:8" ht="15" customHeight="1" x14ac:dyDescent="0.25">
      <c r="B297" s="259" t="s">
        <v>1249</v>
      </c>
      <c r="C297" s="265">
        <v>37</v>
      </c>
      <c r="D297" s="265">
        <v>44</v>
      </c>
      <c r="E297" s="265">
        <v>47</v>
      </c>
      <c r="F297" s="265">
        <v>40</v>
      </c>
      <c r="G297" s="265">
        <v>54</v>
      </c>
      <c r="H297" s="265">
        <v>45</v>
      </c>
    </row>
    <row r="298" spans="2:8" ht="15" customHeight="1" x14ac:dyDescent="0.25">
      <c r="B298" s="259" t="s">
        <v>1250</v>
      </c>
      <c r="C298" s="265">
        <v>80</v>
      </c>
      <c r="D298" s="265">
        <v>60</v>
      </c>
      <c r="E298" s="265">
        <v>47</v>
      </c>
      <c r="F298" s="265">
        <v>21</v>
      </c>
      <c r="G298" s="265">
        <v>26</v>
      </c>
      <c r="H298" s="265">
        <v>25</v>
      </c>
    </row>
    <row r="299" spans="2:8" ht="15" customHeight="1" x14ac:dyDescent="0.25">
      <c r="B299" s="259" t="s">
        <v>1251</v>
      </c>
      <c r="C299" s="265"/>
      <c r="D299" s="265">
        <v>3</v>
      </c>
      <c r="E299" s="265">
        <v>1</v>
      </c>
      <c r="F299" s="265"/>
      <c r="G299" s="265">
        <v>4</v>
      </c>
      <c r="H299" s="265">
        <v>1</v>
      </c>
    </row>
    <row r="300" spans="2:8" ht="15" customHeight="1" x14ac:dyDescent="0.25">
      <c r="B300" s="259" t="s">
        <v>1252</v>
      </c>
      <c r="C300" s="265">
        <v>14</v>
      </c>
      <c r="D300" s="265">
        <v>26</v>
      </c>
      <c r="E300" s="265">
        <v>28</v>
      </c>
      <c r="F300" s="265">
        <v>44</v>
      </c>
      <c r="G300" s="265">
        <v>80</v>
      </c>
      <c r="H300" s="265">
        <v>49</v>
      </c>
    </row>
    <row r="301" spans="2:8" ht="15" customHeight="1" x14ac:dyDescent="0.25">
      <c r="B301" s="259" t="s">
        <v>1253</v>
      </c>
      <c r="C301" s="265">
        <v>34</v>
      </c>
      <c r="D301" s="265">
        <v>55</v>
      </c>
      <c r="E301" s="265">
        <v>44</v>
      </c>
      <c r="F301" s="265">
        <v>61</v>
      </c>
      <c r="G301" s="265">
        <v>72</v>
      </c>
      <c r="H301" s="265">
        <v>52</v>
      </c>
    </row>
    <row r="302" spans="2:8" ht="15" customHeight="1" x14ac:dyDescent="0.25">
      <c r="B302" s="757" t="s">
        <v>1254</v>
      </c>
      <c r="C302" s="758">
        <f>SUM(C297:C299,C300:C301)</f>
        <v>165</v>
      </c>
      <c r="D302" s="758">
        <f>SUM(D297:D299,D300:D301)</f>
        <v>188</v>
      </c>
      <c r="E302" s="758">
        <f>SUM(E297:E299,E300:E301)</f>
        <v>167</v>
      </c>
      <c r="F302" s="758">
        <f>SUM(F297:F299,F300:F301)</f>
        <v>166</v>
      </c>
      <c r="G302" s="758">
        <f>SUM(G297:G301)</f>
        <v>236</v>
      </c>
      <c r="H302" s="758">
        <f>SUM(H297:H301)</f>
        <v>172</v>
      </c>
    </row>
    <row r="303" spans="2:8" ht="15" customHeight="1" x14ac:dyDescent="0.25">
      <c r="B303" s="259" t="s">
        <v>1255</v>
      </c>
      <c r="C303" s="265">
        <v>2</v>
      </c>
      <c r="D303" s="265">
        <v>6</v>
      </c>
      <c r="E303" s="265">
        <v>6</v>
      </c>
      <c r="F303" s="265">
        <v>8</v>
      </c>
      <c r="G303" s="265">
        <v>3</v>
      </c>
      <c r="H303" s="265">
        <v>0</v>
      </c>
    </row>
    <row r="304" spans="2:8" ht="15" customHeight="1" x14ac:dyDescent="0.25">
      <c r="B304" s="259" t="s">
        <v>1256</v>
      </c>
      <c r="C304" s="265">
        <v>2</v>
      </c>
      <c r="D304" s="265">
        <v>4</v>
      </c>
      <c r="E304" s="265">
        <v>7</v>
      </c>
      <c r="F304" s="265">
        <v>15</v>
      </c>
      <c r="G304" s="265">
        <v>14</v>
      </c>
      <c r="H304" s="265">
        <v>8</v>
      </c>
    </row>
    <row r="305" spans="2:9" ht="15" customHeight="1" x14ac:dyDescent="0.25">
      <c r="B305" s="757" t="s">
        <v>1257</v>
      </c>
      <c r="C305" s="758">
        <f t="shared" ref="C305:F305" si="18">SUM(C303:C304)</f>
        <v>4</v>
      </c>
      <c r="D305" s="758">
        <f t="shared" si="18"/>
        <v>10</v>
      </c>
      <c r="E305" s="758">
        <f t="shared" si="18"/>
        <v>13</v>
      </c>
      <c r="F305" s="758">
        <f t="shared" si="18"/>
        <v>23</v>
      </c>
      <c r="G305" s="758">
        <f t="shared" ref="G305" si="19">SUM(G303:G304)</f>
        <v>17</v>
      </c>
      <c r="H305" s="758">
        <f>SUM(H303:H304)</f>
        <v>8</v>
      </c>
    </row>
    <row r="306" spans="2:9" ht="15" customHeight="1" x14ac:dyDescent="0.25">
      <c r="B306" s="277" t="s">
        <v>1258</v>
      </c>
      <c r="C306" s="278">
        <f>SUM(C302,C305)</f>
        <v>169</v>
      </c>
      <c r="D306" s="278">
        <f>SUM(D302,D305)</f>
        <v>198</v>
      </c>
      <c r="E306" s="278">
        <f>SUM(E302,E305)</f>
        <v>180</v>
      </c>
      <c r="F306" s="278">
        <f>SUM(F302,F305)</f>
        <v>189</v>
      </c>
      <c r="G306" s="278">
        <f>SUM(G305,G302)</f>
        <v>253</v>
      </c>
      <c r="H306" s="278">
        <f>SUM(H305,H302)</f>
        <v>180</v>
      </c>
    </row>
    <row r="307" spans="2:9" ht="9" customHeight="1" x14ac:dyDescent="0.25">
      <c r="B307" s="269"/>
      <c r="C307" s="270"/>
      <c r="D307" s="270"/>
      <c r="E307" s="270"/>
      <c r="F307" s="270"/>
      <c r="G307" s="270"/>
      <c r="H307" s="270"/>
    </row>
    <row r="308" spans="2:9" ht="15" customHeight="1" x14ac:dyDescent="0.25">
      <c r="B308" s="740" t="s">
        <v>1259</v>
      </c>
      <c r="C308" s="268"/>
      <c r="D308" s="268"/>
      <c r="E308" s="268"/>
      <c r="F308" s="268"/>
      <c r="G308" s="218"/>
      <c r="H308" s="218"/>
      <c r="I308" s="218"/>
    </row>
    <row r="309" spans="2:9" s="455" customFormat="1" ht="15" customHeight="1" x14ac:dyDescent="0.25">
      <c r="B309" s="744" t="s">
        <v>1260</v>
      </c>
      <c r="C309" s="515"/>
      <c r="D309" s="515"/>
      <c r="E309" s="515"/>
      <c r="F309" s="515"/>
      <c r="G309" s="1002">
        <v>0</v>
      </c>
      <c r="H309" s="1002">
        <v>14</v>
      </c>
      <c r="I309" s="1001"/>
    </row>
    <row r="310" spans="2:9" s="455" customFormat="1" ht="15" customHeight="1" x14ac:dyDescent="0.25">
      <c r="B310" s="744" t="s">
        <v>1261</v>
      </c>
      <c r="C310" s="515"/>
      <c r="D310" s="515"/>
      <c r="E310" s="515"/>
      <c r="F310" s="515"/>
      <c r="G310" s="1002">
        <v>0</v>
      </c>
      <c r="H310" s="1002">
        <v>4</v>
      </c>
      <c r="I310" s="1001"/>
    </row>
    <row r="311" spans="2:9" ht="15" customHeight="1" x14ac:dyDescent="0.25">
      <c r="B311" s="259" t="s">
        <v>1262</v>
      </c>
      <c r="C311" s="265">
        <v>103</v>
      </c>
      <c r="D311" s="265">
        <v>115</v>
      </c>
      <c r="E311" s="265">
        <v>140</v>
      </c>
      <c r="F311" s="265">
        <v>151</v>
      </c>
      <c r="G311" s="265">
        <v>89</v>
      </c>
      <c r="H311" s="265">
        <v>61</v>
      </c>
    </row>
    <row r="312" spans="2:9" ht="15" customHeight="1" x14ac:dyDescent="0.25">
      <c r="B312" s="259" t="s">
        <v>1263</v>
      </c>
      <c r="C312" s="265"/>
      <c r="D312" s="265"/>
      <c r="E312" s="265"/>
      <c r="F312" s="265"/>
      <c r="G312" s="265">
        <v>30</v>
      </c>
      <c r="H312" s="265">
        <v>23</v>
      </c>
    </row>
    <row r="313" spans="2:9" ht="15" customHeight="1" x14ac:dyDescent="0.25">
      <c r="B313" s="757" t="s">
        <v>1264</v>
      </c>
      <c r="C313" s="758">
        <v>103</v>
      </c>
      <c r="D313" s="758">
        <v>115</v>
      </c>
      <c r="E313" s="758">
        <v>140</v>
      </c>
      <c r="F313" s="758">
        <v>151</v>
      </c>
      <c r="G313" s="1003">
        <f>SUM(G309:G312)</f>
        <v>119</v>
      </c>
      <c r="H313" s="1003">
        <f>SUM(H309:H312)</f>
        <v>102</v>
      </c>
    </row>
    <row r="314" spans="2:9" ht="15" customHeight="1" x14ac:dyDescent="0.25">
      <c r="B314" s="259" t="s">
        <v>1265</v>
      </c>
      <c r="C314" s="265">
        <v>14</v>
      </c>
      <c r="D314" s="265">
        <v>16</v>
      </c>
      <c r="E314" s="265">
        <v>18</v>
      </c>
      <c r="F314" s="265">
        <v>30</v>
      </c>
      <c r="G314" s="265">
        <v>2</v>
      </c>
      <c r="H314" s="265">
        <v>0</v>
      </c>
    </row>
    <row r="315" spans="2:9" ht="15" customHeight="1" x14ac:dyDescent="0.25">
      <c r="B315" s="259" t="s">
        <v>1266</v>
      </c>
      <c r="C315" s="265"/>
      <c r="D315" s="265"/>
      <c r="E315" s="265"/>
      <c r="F315" s="265"/>
      <c r="G315" s="265">
        <v>12</v>
      </c>
      <c r="H315" s="265">
        <v>18</v>
      </c>
    </row>
    <row r="316" spans="2:9" ht="15" customHeight="1" x14ac:dyDescent="0.25">
      <c r="B316" s="259" t="s">
        <v>1267</v>
      </c>
      <c r="C316" s="265"/>
      <c r="D316" s="265"/>
      <c r="E316" s="265"/>
      <c r="F316" s="265"/>
      <c r="G316" s="265">
        <v>15</v>
      </c>
      <c r="H316" s="265">
        <v>13</v>
      </c>
    </row>
    <row r="317" spans="2:9" ht="15" customHeight="1" x14ac:dyDescent="0.25">
      <c r="B317" s="757" t="s">
        <v>1268</v>
      </c>
      <c r="C317" s="758">
        <v>14</v>
      </c>
      <c r="D317" s="758">
        <v>16</v>
      </c>
      <c r="E317" s="758">
        <v>18</v>
      </c>
      <c r="F317" s="758">
        <v>30</v>
      </c>
      <c r="G317" s="758">
        <f>SUM(G314:G316)</f>
        <v>29</v>
      </c>
      <c r="H317" s="758">
        <f>SUM(H314:H316)</f>
        <v>31</v>
      </c>
    </row>
    <row r="318" spans="2:9" ht="15" customHeight="1" x14ac:dyDescent="0.25">
      <c r="B318" s="778" t="s">
        <v>1269</v>
      </c>
      <c r="C318" s="759">
        <f>SUM(C313,C317)</f>
        <v>117</v>
      </c>
      <c r="D318" s="759">
        <f t="shared" ref="D318:F318" si="20">SUM(D313,D317)</f>
        <v>131</v>
      </c>
      <c r="E318" s="759">
        <f t="shared" si="20"/>
        <v>158</v>
      </c>
      <c r="F318" s="759">
        <f t="shared" si="20"/>
        <v>181</v>
      </c>
      <c r="G318" s="759">
        <f>SUM(G317,G313)</f>
        <v>148</v>
      </c>
      <c r="H318" s="759">
        <f>SUM(H317,H313)</f>
        <v>133</v>
      </c>
    </row>
    <row r="319" spans="2:9" ht="9.75" customHeight="1" x14ac:dyDescent="0.25">
      <c r="B319" s="269"/>
      <c r="C319" s="270"/>
      <c r="D319" s="270"/>
      <c r="E319" s="270"/>
      <c r="F319" s="270"/>
      <c r="G319" s="270"/>
      <c r="H319" s="270"/>
    </row>
    <row r="320" spans="2:9" ht="15" customHeight="1" x14ac:dyDescent="0.25">
      <c r="B320" s="276" t="s">
        <v>1270</v>
      </c>
      <c r="C320" s="268"/>
      <c r="D320" s="268"/>
      <c r="E320" s="268"/>
      <c r="F320" s="268"/>
    </row>
    <row r="321" spans="2:8" ht="15" customHeight="1" x14ac:dyDescent="0.25">
      <c r="B321" s="517" t="s">
        <v>1271</v>
      </c>
      <c r="C321" s="265">
        <v>32</v>
      </c>
      <c r="D321" s="265">
        <v>41</v>
      </c>
      <c r="E321" s="265">
        <v>42</v>
      </c>
      <c r="F321" s="265">
        <v>42</v>
      </c>
      <c r="G321" s="265">
        <v>46</v>
      </c>
      <c r="H321" s="265">
        <v>26</v>
      </c>
    </row>
    <row r="322" spans="2:8" ht="15" customHeight="1" x14ac:dyDescent="0.25">
      <c r="B322" s="757" t="s">
        <v>1272</v>
      </c>
      <c r="C322" s="758">
        <v>32</v>
      </c>
      <c r="D322" s="758">
        <v>41</v>
      </c>
      <c r="E322" s="758">
        <v>42</v>
      </c>
      <c r="F322" s="758">
        <v>42</v>
      </c>
      <c r="G322" s="758">
        <v>46</v>
      </c>
      <c r="H322" s="758">
        <f>H321</f>
        <v>26</v>
      </c>
    </row>
    <row r="323" spans="2:8" s="219" customFormat="1" ht="15" customHeight="1" x14ac:dyDescent="0.25">
      <c r="B323" s="371" t="s">
        <v>1273</v>
      </c>
      <c r="C323" s="518"/>
      <c r="D323" s="518"/>
      <c r="E323" s="518"/>
      <c r="F323" s="518"/>
      <c r="G323" s="518">
        <v>12</v>
      </c>
      <c r="H323" s="518">
        <v>14</v>
      </c>
    </row>
    <row r="324" spans="2:8" s="219" customFormat="1" ht="15" customHeight="1" x14ac:dyDescent="0.25">
      <c r="B324" s="371" t="s">
        <v>1274</v>
      </c>
      <c r="C324" s="518"/>
      <c r="D324" s="518"/>
      <c r="E324" s="518"/>
      <c r="F324" s="518"/>
      <c r="G324" s="518">
        <v>7</v>
      </c>
      <c r="H324" s="518">
        <v>8</v>
      </c>
    </row>
    <row r="325" spans="2:8" s="219" customFormat="1" ht="15" customHeight="1" x14ac:dyDescent="0.25">
      <c r="B325" s="757" t="s">
        <v>1275</v>
      </c>
      <c r="C325" s="518"/>
      <c r="D325" s="518"/>
      <c r="E325" s="518"/>
      <c r="F325" s="518"/>
      <c r="G325" s="758">
        <f>SUM(G323:G324)</f>
        <v>19</v>
      </c>
      <c r="H325" s="758">
        <f>SUM(H323:H324)</f>
        <v>22</v>
      </c>
    </row>
    <row r="326" spans="2:8" ht="15" customHeight="1" x14ac:dyDescent="0.25">
      <c r="B326" s="778" t="s">
        <v>1276</v>
      </c>
      <c r="C326" s="759">
        <v>32</v>
      </c>
      <c r="D326" s="759">
        <v>41</v>
      </c>
      <c r="E326" s="759">
        <v>42</v>
      </c>
      <c r="F326" s="759">
        <v>42</v>
      </c>
      <c r="G326" s="759">
        <f>SUM(G325,G322)</f>
        <v>65</v>
      </c>
      <c r="H326" s="759">
        <f>SUM(H325,H322)</f>
        <v>48</v>
      </c>
    </row>
    <row r="327" spans="2:8" ht="15" customHeight="1" x14ac:dyDescent="0.25">
      <c r="B327" s="276" t="s">
        <v>1277</v>
      </c>
      <c r="C327" s="263"/>
      <c r="D327" s="262"/>
      <c r="E327" s="263"/>
      <c r="F327" s="262"/>
      <c r="G327" s="743" t="s">
        <v>525</v>
      </c>
      <c r="H327" s="743" t="s">
        <v>526</v>
      </c>
    </row>
    <row r="328" spans="2:8" ht="15" customHeight="1" x14ac:dyDescent="0.25">
      <c r="B328" s="259" t="s">
        <v>1278</v>
      </c>
      <c r="C328" s="265">
        <v>74</v>
      </c>
      <c r="D328" s="265">
        <v>57</v>
      </c>
      <c r="E328" s="265">
        <v>30</v>
      </c>
      <c r="F328" s="265">
        <v>53</v>
      </c>
      <c r="G328" s="265">
        <v>47</v>
      </c>
      <c r="H328" s="265">
        <v>46</v>
      </c>
    </row>
    <row r="329" spans="2:8" ht="15" customHeight="1" x14ac:dyDescent="0.25">
      <c r="B329" s="259" t="s">
        <v>1279</v>
      </c>
      <c r="C329" s="265">
        <v>1</v>
      </c>
      <c r="D329" s="265">
        <v>26</v>
      </c>
      <c r="E329" s="265">
        <v>39</v>
      </c>
      <c r="F329" s="265">
        <v>32</v>
      </c>
      <c r="G329" s="265">
        <v>33</v>
      </c>
      <c r="H329" s="265">
        <v>38</v>
      </c>
    </row>
    <row r="330" spans="2:8" ht="15" customHeight="1" x14ac:dyDescent="0.25">
      <c r="B330" s="259" t="s">
        <v>1280</v>
      </c>
      <c r="C330" s="265">
        <v>84</v>
      </c>
      <c r="D330" s="265">
        <v>63</v>
      </c>
      <c r="E330" s="265">
        <v>73</v>
      </c>
      <c r="F330" s="265">
        <v>42</v>
      </c>
      <c r="G330" s="265">
        <v>61</v>
      </c>
      <c r="H330" s="265">
        <v>22</v>
      </c>
    </row>
    <row r="331" spans="2:8" ht="15" customHeight="1" x14ac:dyDescent="0.25">
      <c r="B331" s="259" t="s">
        <v>1281</v>
      </c>
      <c r="C331" s="265"/>
      <c r="D331" s="265"/>
      <c r="E331" s="265"/>
      <c r="F331" s="265"/>
      <c r="G331" s="265">
        <v>0</v>
      </c>
      <c r="H331" s="265">
        <v>12</v>
      </c>
    </row>
    <row r="332" spans="2:8" ht="15" customHeight="1" x14ac:dyDescent="0.25">
      <c r="B332" s="259" t="s">
        <v>1282</v>
      </c>
      <c r="C332" s="265"/>
      <c r="D332" s="265"/>
      <c r="E332" s="265"/>
      <c r="F332" s="265"/>
      <c r="G332" s="265">
        <v>25</v>
      </c>
      <c r="H332" s="265">
        <v>27</v>
      </c>
    </row>
    <row r="333" spans="2:8" ht="15" customHeight="1" x14ac:dyDescent="0.25">
      <c r="B333" s="757" t="s">
        <v>1283</v>
      </c>
      <c r="C333" s="758">
        <f>SUM(C328:C332)</f>
        <v>159</v>
      </c>
      <c r="D333" s="758">
        <f t="shared" ref="D333:F333" si="21">SUM(D328:D332)</f>
        <v>146</v>
      </c>
      <c r="E333" s="758">
        <f t="shared" si="21"/>
        <v>142</v>
      </c>
      <c r="F333" s="758">
        <f t="shared" si="21"/>
        <v>127</v>
      </c>
      <c r="G333" s="758">
        <f>SUM(G328:G332)</f>
        <v>166</v>
      </c>
      <c r="H333" s="758">
        <f>SUM(H328:H332)</f>
        <v>145</v>
      </c>
    </row>
    <row r="334" spans="2:8" ht="15" customHeight="1" x14ac:dyDescent="0.25">
      <c r="B334" s="259" t="s">
        <v>1284</v>
      </c>
      <c r="C334" s="265"/>
      <c r="D334" s="265"/>
      <c r="E334" s="265"/>
      <c r="F334" s="265"/>
      <c r="G334" s="265">
        <v>7</v>
      </c>
      <c r="H334" s="265">
        <v>11</v>
      </c>
    </row>
    <row r="335" spans="2:8" ht="15" customHeight="1" x14ac:dyDescent="0.25">
      <c r="B335" s="757" t="s">
        <v>1285</v>
      </c>
      <c r="C335" s="758">
        <v>17</v>
      </c>
      <c r="D335" s="758">
        <v>9</v>
      </c>
      <c r="E335" s="758">
        <v>10</v>
      </c>
      <c r="F335" s="758">
        <v>4</v>
      </c>
      <c r="G335" s="758">
        <f>SUM(G334:G334)</f>
        <v>7</v>
      </c>
      <c r="H335" s="758">
        <f>SUM(H334:H334)</f>
        <v>11</v>
      </c>
    </row>
    <row r="336" spans="2:8" s="219" customFormat="1" ht="15" customHeight="1" x14ac:dyDescent="0.25">
      <c r="B336" s="371" t="s">
        <v>1286</v>
      </c>
      <c r="C336" s="305"/>
      <c r="D336" s="305"/>
      <c r="E336" s="305"/>
      <c r="F336" s="305"/>
      <c r="G336" s="518">
        <v>10</v>
      </c>
      <c r="H336" s="518">
        <v>8</v>
      </c>
    </row>
    <row r="337" spans="2:8" ht="15" customHeight="1" x14ac:dyDescent="0.25">
      <c r="B337" s="757" t="s">
        <v>1287</v>
      </c>
      <c r="C337" s="758"/>
      <c r="D337" s="758"/>
      <c r="E337" s="758"/>
      <c r="F337" s="758"/>
      <c r="G337" s="758">
        <f>G336</f>
        <v>10</v>
      </c>
      <c r="H337" s="758">
        <f>H336</f>
        <v>8</v>
      </c>
    </row>
    <row r="338" spans="2:8" ht="15" customHeight="1" x14ac:dyDescent="0.25">
      <c r="B338" s="277" t="s">
        <v>1288</v>
      </c>
      <c r="C338" s="278">
        <f>SUM(C333,C335,C337)</f>
        <v>176</v>
      </c>
      <c r="D338" s="278">
        <f>SUM(D333,D335,D337)</f>
        <v>155</v>
      </c>
      <c r="E338" s="278">
        <f>SUM(E333,E335,E337)</f>
        <v>152</v>
      </c>
      <c r="F338" s="278">
        <f>SUM(F333,F335,F337)</f>
        <v>131</v>
      </c>
      <c r="G338" s="278">
        <f>SUM(G337,G335,G333)</f>
        <v>183</v>
      </c>
      <c r="H338" s="278">
        <f>SUM(H337,H335,H333)</f>
        <v>164</v>
      </c>
    </row>
    <row r="339" spans="2:8" ht="15" customHeight="1" x14ac:dyDescent="0.25">
      <c r="B339" s="259"/>
      <c r="C339" s="271"/>
      <c r="D339" s="271"/>
      <c r="E339" s="271"/>
      <c r="F339" s="271"/>
      <c r="G339" s="271"/>
      <c r="H339" s="271"/>
    </row>
    <row r="340" spans="2:8" ht="15" customHeight="1" x14ac:dyDescent="0.25">
      <c r="B340" s="276" t="s">
        <v>1289</v>
      </c>
      <c r="C340" s="263"/>
      <c r="D340" s="262"/>
      <c r="E340" s="263"/>
      <c r="F340" s="262"/>
    </row>
    <row r="341" spans="2:8" ht="15" customHeight="1" x14ac:dyDescent="0.25">
      <c r="B341" s="259" t="s">
        <v>1290</v>
      </c>
      <c r="C341" s="265">
        <v>7</v>
      </c>
      <c r="D341" s="265">
        <v>8</v>
      </c>
      <c r="E341" s="265">
        <v>9</v>
      </c>
      <c r="F341" s="265">
        <v>25</v>
      </c>
      <c r="G341" s="265">
        <v>21</v>
      </c>
      <c r="H341" s="265">
        <v>10</v>
      </c>
    </row>
    <row r="342" spans="2:8" ht="15" customHeight="1" x14ac:dyDescent="0.25">
      <c r="B342" s="259" t="s">
        <v>1291</v>
      </c>
      <c r="C342" s="265">
        <v>17</v>
      </c>
      <c r="D342" s="265">
        <v>14</v>
      </c>
      <c r="E342" s="265">
        <v>17</v>
      </c>
      <c r="F342" s="265">
        <v>20</v>
      </c>
      <c r="G342" s="265">
        <v>29</v>
      </c>
      <c r="H342" s="265">
        <v>17</v>
      </c>
    </row>
    <row r="343" spans="2:8" ht="15" customHeight="1" x14ac:dyDescent="0.25">
      <c r="B343" s="259" t="s">
        <v>1292</v>
      </c>
      <c r="C343" s="265">
        <v>27</v>
      </c>
      <c r="D343" s="265">
        <v>22</v>
      </c>
      <c r="E343" s="265">
        <v>25</v>
      </c>
      <c r="F343" s="265">
        <v>25</v>
      </c>
      <c r="G343" s="265">
        <v>27</v>
      </c>
      <c r="H343" s="265">
        <v>24</v>
      </c>
    </row>
    <row r="344" spans="2:8" ht="15" customHeight="1" x14ac:dyDescent="0.25">
      <c r="B344" s="259" t="s">
        <v>1293</v>
      </c>
      <c r="C344" s="265">
        <v>22</v>
      </c>
      <c r="D344" s="265">
        <v>38</v>
      </c>
      <c r="E344" s="265">
        <v>37</v>
      </c>
      <c r="F344" s="265">
        <v>56</v>
      </c>
      <c r="G344" s="265">
        <v>70</v>
      </c>
      <c r="H344" s="265">
        <v>59</v>
      </c>
    </row>
    <row r="345" spans="2:8" ht="15" customHeight="1" x14ac:dyDescent="0.25">
      <c r="B345" s="757" t="s">
        <v>1294</v>
      </c>
      <c r="C345" s="758">
        <f>SUM(C341:C344)</f>
        <v>73</v>
      </c>
      <c r="D345" s="758">
        <f t="shared" ref="D345:F345" si="22">SUM(D341:D344)</f>
        <v>82</v>
      </c>
      <c r="E345" s="758">
        <f t="shared" si="22"/>
        <v>88</v>
      </c>
      <c r="F345" s="758">
        <f t="shared" si="22"/>
        <v>126</v>
      </c>
      <c r="G345" s="758">
        <f>SUM(G341:G344)</f>
        <v>147</v>
      </c>
      <c r="H345" s="758">
        <f>SUM(H341:H344)</f>
        <v>110</v>
      </c>
    </row>
    <row r="346" spans="2:8" ht="15" customHeight="1" x14ac:dyDescent="0.25">
      <c r="B346" s="259" t="s">
        <v>1295</v>
      </c>
      <c r="C346" s="265">
        <v>12</v>
      </c>
      <c r="D346" s="265">
        <v>9</v>
      </c>
      <c r="E346" s="265">
        <v>8</v>
      </c>
      <c r="F346" s="265">
        <v>4</v>
      </c>
      <c r="G346" s="265">
        <v>5</v>
      </c>
      <c r="H346" s="265">
        <v>4</v>
      </c>
    </row>
    <row r="347" spans="2:8" ht="15" customHeight="1" x14ac:dyDescent="0.25">
      <c r="B347" s="259" t="s">
        <v>1296</v>
      </c>
      <c r="C347" s="265">
        <v>40</v>
      </c>
      <c r="D347" s="265">
        <v>36</v>
      </c>
      <c r="E347" s="265">
        <v>28</v>
      </c>
      <c r="F347" s="265">
        <v>36</v>
      </c>
      <c r="G347" s="265">
        <v>24</v>
      </c>
      <c r="H347" s="265">
        <v>24</v>
      </c>
    </row>
    <row r="348" spans="2:8" ht="15" customHeight="1" x14ac:dyDescent="0.25">
      <c r="B348" s="259" t="s">
        <v>1297</v>
      </c>
      <c r="C348" s="265">
        <v>6</v>
      </c>
      <c r="D348" s="265">
        <v>2</v>
      </c>
      <c r="E348" s="265">
        <v>5</v>
      </c>
      <c r="F348" s="265">
        <v>7</v>
      </c>
      <c r="G348" s="265">
        <v>7</v>
      </c>
      <c r="H348" s="265">
        <v>9</v>
      </c>
    </row>
    <row r="349" spans="2:8" ht="15" customHeight="1" x14ac:dyDescent="0.25">
      <c r="B349" s="259" t="s">
        <v>1298</v>
      </c>
      <c r="C349" s="265">
        <v>8</v>
      </c>
      <c r="D349" s="265">
        <v>14</v>
      </c>
      <c r="E349" s="265">
        <v>21</v>
      </c>
      <c r="F349" s="265">
        <v>16</v>
      </c>
      <c r="G349" s="265">
        <v>29</v>
      </c>
      <c r="H349" s="265">
        <v>23</v>
      </c>
    </row>
    <row r="350" spans="2:8" ht="15" customHeight="1" x14ac:dyDescent="0.25">
      <c r="B350" s="757" t="s">
        <v>1299</v>
      </c>
      <c r="C350" s="758">
        <f t="shared" ref="C350:H350" si="23">SUM(C346:C349)</f>
        <v>66</v>
      </c>
      <c r="D350" s="758">
        <f t="shared" si="23"/>
        <v>61</v>
      </c>
      <c r="E350" s="758">
        <f t="shared" si="23"/>
        <v>62</v>
      </c>
      <c r="F350" s="758">
        <f t="shared" si="23"/>
        <v>63</v>
      </c>
      <c r="G350" s="758">
        <f t="shared" si="23"/>
        <v>65</v>
      </c>
      <c r="H350" s="758">
        <f t="shared" si="23"/>
        <v>60</v>
      </c>
    </row>
    <row r="351" spans="2:8" ht="15" customHeight="1" x14ac:dyDescent="0.25">
      <c r="B351" s="277" t="s">
        <v>1300</v>
      </c>
      <c r="C351" s="278">
        <f>SUM(C345,C350)</f>
        <v>139</v>
      </c>
      <c r="D351" s="278">
        <f>SUM(D345,D350)</f>
        <v>143</v>
      </c>
      <c r="E351" s="278">
        <f>SUM(E345,E350)</f>
        <v>150</v>
      </c>
      <c r="F351" s="278">
        <f>SUM(F345,F350)</f>
        <v>189</v>
      </c>
      <c r="G351" s="278">
        <f>SUM(G350,G345)</f>
        <v>212</v>
      </c>
      <c r="H351" s="278">
        <f>SUM(H350,H345)</f>
        <v>170</v>
      </c>
    </row>
    <row r="352" spans="2:8" ht="17.100000000000001" customHeight="1" x14ac:dyDescent="0.25">
      <c r="B352" s="779" t="s">
        <v>1301</v>
      </c>
      <c r="C352" s="780">
        <f>SUM(C291,C302,C313,C322,C333,C345)</f>
        <v>591</v>
      </c>
      <c r="D352" s="780">
        <f>SUM(D291,D302,D313,D322,D333,D345)</f>
        <v>647</v>
      </c>
      <c r="E352" s="780">
        <f>SUM(E291,E302,E313,E322,E333,E345)</f>
        <v>669</v>
      </c>
      <c r="F352" s="780">
        <f>SUM(F291,F302,F313,F322,F333,F345)</f>
        <v>701</v>
      </c>
      <c r="G352" s="780">
        <f>SUM(G345,G333,G322,G313,G302,G291)</f>
        <v>794</v>
      </c>
      <c r="H352" s="780">
        <f>SUM(H345,H333,H322,H313,H302,H291)</f>
        <v>653</v>
      </c>
    </row>
    <row r="353" spans="2:8" ht="17.100000000000001" customHeight="1" x14ac:dyDescent="0.25">
      <c r="B353" s="779" t="s">
        <v>1302</v>
      </c>
      <c r="C353" s="780">
        <f>SUM(C293,C305,C317,C335,C350)</f>
        <v>129</v>
      </c>
      <c r="D353" s="780">
        <f>SUM(D293,D305,D317,D335,D350)</f>
        <v>123</v>
      </c>
      <c r="E353" s="780">
        <f>SUM(E293,E305,E317,E335,E350)</f>
        <v>130</v>
      </c>
      <c r="F353" s="780">
        <f>SUM(F293,F305,F317,F335,F350)</f>
        <v>147</v>
      </c>
      <c r="G353" s="780">
        <f>SUM(G350,G335,G325,G317,G305,G293)</f>
        <v>166</v>
      </c>
      <c r="H353" s="780">
        <f>SUM(H350,H335,H325,H317,H305,H293)</f>
        <v>159</v>
      </c>
    </row>
    <row r="354" spans="2:8" ht="17.100000000000001" customHeight="1" x14ac:dyDescent="0.25">
      <c r="B354" s="779" t="s">
        <v>1303</v>
      </c>
      <c r="C354" s="783" t="s">
        <v>161</v>
      </c>
      <c r="D354" s="783" t="s">
        <v>161</v>
      </c>
      <c r="E354" s="783" t="s">
        <v>161</v>
      </c>
      <c r="F354" s="783" t="s">
        <v>161</v>
      </c>
      <c r="G354" s="780">
        <f>G337</f>
        <v>10</v>
      </c>
      <c r="H354" s="780">
        <f>H337</f>
        <v>8</v>
      </c>
    </row>
    <row r="355" spans="2:8" ht="17.100000000000001" customHeight="1" x14ac:dyDescent="0.25">
      <c r="B355" s="760" t="s">
        <v>1304</v>
      </c>
      <c r="C355" s="761">
        <f>SUM(C352:C354)</f>
        <v>720</v>
      </c>
      <c r="D355" s="761">
        <f t="shared" ref="D355:F355" si="24">SUM(D352:D354)</f>
        <v>770</v>
      </c>
      <c r="E355" s="761">
        <f t="shared" si="24"/>
        <v>799</v>
      </c>
      <c r="F355" s="761">
        <f t="shared" si="24"/>
        <v>848</v>
      </c>
      <c r="G355" s="761">
        <f>SUM(G352:G354)</f>
        <v>970</v>
      </c>
      <c r="H355" s="761">
        <f>SUM(H352:H354)</f>
        <v>820</v>
      </c>
    </row>
    <row r="356" spans="2:8" s="219" customFormat="1" ht="17.100000000000001" customHeight="1" x14ac:dyDescent="0.25">
      <c r="B356" s="784"/>
      <c r="C356" s="785"/>
      <c r="D356" s="785"/>
      <c r="E356" s="785"/>
      <c r="F356" s="785"/>
      <c r="G356" s="785"/>
      <c r="H356" s="785"/>
    </row>
    <row r="357" spans="2:8" s="739" customFormat="1" ht="18" customHeight="1" x14ac:dyDescent="0.25">
      <c r="B357" s="770" t="s">
        <v>1305</v>
      </c>
      <c r="C357" s="786"/>
      <c r="D357" s="786"/>
      <c r="E357" s="786"/>
      <c r="F357" s="786"/>
      <c r="G357" s="743" t="s">
        <v>525</v>
      </c>
      <c r="H357" s="743" t="s">
        <v>526</v>
      </c>
    </row>
    <row r="358" spans="2:8" ht="15" customHeight="1" x14ac:dyDescent="0.25">
      <c r="B358" s="740" t="s">
        <v>1306</v>
      </c>
      <c r="C358" s="787" t="s">
        <v>996</v>
      </c>
      <c r="D358" s="749" t="s">
        <v>997</v>
      </c>
      <c r="E358" s="787" t="s">
        <v>998</v>
      </c>
      <c r="F358" s="749" t="s">
        <v>522</v>
      </c>
      <c r="G358" s="739"/>
      <c r="H358" s="739"/>
    </row>
    <row r="359" spans="2:8" ht="15" customHeight="1" x14ac:dyDescent="0.25">
      <c r="B359" s="514" t="s">
        <v>1307</v>
      </c>
      <c r="C359" s="773">
        <v>20</v>
      </c>
      <c r="D359" s="773">
        <v>12</v>
      </c>
      <c r="E359" s="773">
        <v>20</v>
      </c>
      <c r="F359" s="773">
        <v>7</v>
      </c>
      <c r="G359" s="773">
        <v>11</v>
      </c>
      <c r="H359" s="773">
        <v>7</v>
      </c>
    </row>
    <row r="360" spans="2:8" ht="15" customHeight="1" x14ac:dyDescent="0.25">
      <c r="B360" s="514" t="s">
        <v>1308</v>
      </c>
      <c r="C360" s="773">
        <v>51</v>
      </c>
      <c r="D360" s="773">
        <v>59</v>
      </c>
      <c r="E360" s="773">
        <v>43</v>
      </c>
      <c r="F360" s="773">
        <v>43</v>
      </c>
      <c r="G360" s="773">
        <v>17</v>
      </c>
      <c r="H360" s="773">
        <v>18</v>
      </c>
    </row>
    <row r="361" spans="2:8" ht="15" customHeight="1" x14ac:dyDescent="0.25">
      <c r="B361" s="753" t="s">
        <v>1309</v>
      </c>
      <c r="C361" s="754">
        <f>SUM(C359:C360)</f>
        <v>71</v>
      </c>
      <c r="D361" s="754">
        <f t="shared" ref="D361:F361" si="25">SUM(D359:D360)</f>
        <v>71</v>
      </c>
      <c r="E361" s="754">
        <f t="shared" si="25"/>
        <v>63</v>
      </c>
      <c r="F361" s="754">
        <f t="shared" si="25"/>
        <v>50</v>
      </c>
      <c r="G361" s="754">
        <f>SUM(G359:G360)</f>
        <v>28</v>
      </c>
      <c r="H361" s="754">
        <f>SUM(H359:H360)</f>
        <v>25</v>
      </c>
    </row>
    <row r="362" spans="2:8" ht="15" customHeight="1" x14ac:dyDescent="0.25">
      <c r="B362" s="755" t="s">
        <v>1310</v>
      </c>
      <c r="C362" s="756">
        <v>71</v>
      </c>
      <c r="D362" s="756">
        <v>71</v>
      </c>
      <c r="E362" s="756">
        <v>63</v>
      </c>
      <c r="F362" s="756">
        <v>50</v>
      </c>
      <c r="G362" s="756">
        <f>G361</f>
        <v>28</v>
      </c>
      <c r="H362" s="756">
        <f>H361</f>
        <v>25</v>
      </c>
    </row>
    <row r="363" spans="2:8" ht="15" customHeight="1" x14ac:dyDescent="0.25">
      <c r="B363" s="750"/>
      <c r="C363" s="751"/>
      <c r="D363" s="751"/>
      <c r="E363" s="751"/>
      <c r="F363" s="751"/>
      <c r="G363" s="751"/>
      <c r="H363" s="751"/>
    </row>
    <row r="364" spans="2:8" ht="15" customHeight="1" x14ac:dyDescent="0.25">
      <c r="B364" s="740" t="s">
        <v>1311</v>
      </c>
      <c r="C364" s="751"/>
      <c r="D364" s="751"/>
      <c r="E364" s="751"/>
      <c r="F364" s="751"/>
      <c r="G364" s="739"/>
      <c r="H364" s="739"/>
    </row>
    <row r="365" spans="2:8" ht="15" customHeight="1" x14ac:dyDescent="0.25">
      <c r="B365" s="514" t="s">
        <v>1312</v>
      </c>
      <c r="C365" s="773">
        <v>42</v>
      </c>
      <c r="D365" s="773">
        <v>23</v>
      </c>
      <c r="E365" s="773">
        <v>46</v>
      </c>
      <c r="F365" s="773">
        <v>51</v>
      </c>
      <c r="G365" s="773">
        <v>52</v>
      </c>
      <c r="H365" s="773">
        <v>28</v>
      </c>
    </row>
    <row r="366" spans="2:8" ht="15" customHeight="1" x14ac:dyDescent="0.25">
      <c r="B366" s="514" t="s">
        <v>1313</v>
      </c>
      <c r="C366" s="773"/>
      <c r="D366" s="773"/>
      <c r="E366" s="773"/>
      <c r="F366" s="773"/>
      <c r="G366" s="773">
        <v>1</v>
      </c>
      <c r="H366" s="773">
        <v>0</v>
      </c>
    </row>
    <row r="367" spans="2:8" ht="15" customHeight="1" x14ac:dyDescent="0.25">
      <c r="B367" s="514" t="s">
        <v>1314</v>
      </c>
      <c r="C367" s="773">
        <v>13</v>
      </c>
      <c r="D367" s="773">
        <v>21</v>
      </c>
      <c r="E367" s="773">
        <v>33</v>
      </c>
      <c r="F367" s="773">
        <v>33</v>
      </c>
      <c r="G367" s="773">
        <v>55</v>
      </c>
      <c r="H367" s="773">
        <v>46</v>
      </c>
    </row>
    <row r="368" spans="2:8" ht="15" customHeight="1" x14ac:dyDescent="0.25">
      <c r="B368" s="514" t="s">
        <v>1315</v>
      </c>
      <c r="C368" s="773">
        <v>9</v>
      </c>
      <c r="D368" s="773">
        <v>9</v>
      </c>
      <c r="E368" s="773">
        <v>11</v>
      </c>
      <c r="F368" s="773">
        <v>10</v>
      </c>
      <c r="G368" s="773">
        <v>12</v>
      </c>
      <c r="H368" s="773">
        <v>10</v>
      </c>
    </row>
    <row r="369" spans="2:8" ht="15" customHeight="1" x14ac:dyDescent="0.25">
      <c r="B369" s="514" t="s">
        <v>1316</v>
      </c>
      <c r="C369" s="773"/>
      <c r="D369" s="773"/>
      <c r="E369" s="773">
        <v>3</v>
      </c>
      <c r="F369" s="773">
        <v>4</v>
      </c>
      <c r="G369" s="773">
        <v>7</v>
      </c>
      <c r="H369" s="773">
        <v>3</v>
      </c>
    </row>
    <row r="370" spans="2:8" ht="15" customHeight="1" x14ac:dyDescent="0.25">
      <c r="B370" s="514" t="s">
        <v>1317</v>
      </c>
      <c r="C370" s="773">
        <v>10</v>
      </c>
      <c r="D370" s="773">
        <v>11</v>
      </c>
      <c r="E370" s="773">
        <v>8</v>
      </c>
      <c r="F370" s="773">
        <v>9</v>
      </c>
      <c r="G370" s="773">
        <v>11</v>
      </c>
      <c r="H370" s="773">
        <v>15</v>
      </c>
    </row>
    <row r="371" spans="2:8" ht="15" customHeight="1" x14ac:dyDescent="0.25">
      <c r="B371" s="514" t="s">
        <v>1318</v>
      </c>
      <c r="C371" s="773"/>
      <c r="D371" s="773"/>
      <c r="E371" s="773"/>
      <c r="F371" s="773"/>
      <c r="G371" s="773">
        <v>1</v>
      </c>
      <c r="H371" s="773">
        <v>2</v>
      </c>
    </row>
    <row r="372" spans="2:8" ht="15.75" customHeight="1" x14ac:dyDescent="0.25">
      <c r="B372" s="757" t="s">
        <v>1319</v>
      </c>
      <c r="C372" s="758">
        <f>SUM(C365:C370)</f>
        <v>74</v>
      </c>
      <c r="D372" s="758">
        <f>SUM(D365:D370)</f>
        <v>64</v>
      </c>
      <c r="E372" s="758">
        <f>SUM(E365:E370)</f>
        <v>101</v>
      </c>
      <c r="F372" s="758">
        <f>SUM(F365:F370)</f>
        <v>107</v>
      </c>
      <c r="G372" s="758">
        <f>SUM(G365:G371)</f>
        <v>139</v>
      </c>
      <c r="H372" s="758">
        <f>SUM(H365:H371)</f>
        <v>104</v>
      </c>
    </row>
    <row r="373" spans="2:8" ht="15" customHeight="1" x14ac:dyDescent="0.25">
      <c r="B373" s="259" t="s">
        <v>1320</v>
      </c>
      <c r="C373" s="265">
        <v>7</v>
      </c>
      <c r="D373" s="265">
        <v>4</v>
      </c>
      <c r="E373" s="265">
        <v>1</v>
      </c>
      <c r="F373" s="265">
        <v>5</v>
      </c>
      <c r="G373" s="265">
        <v>0</v>
      </c>
      <c r="H373" s="265">
        <v>3</v>
      </c>
    </row>
    <row r="374" spans="2:8" ht="15" customHeight="1" x14ac:dyDescent="0.25">
      <c r="B374" s="259" t="s">
        <v>1321</v>
      </c>
      <c r="C374" s="265"/>
      <c r="D374" s="265"/>
      <c r="E374" s="265"/>
      <c r="F374" s="265"/>
      <c r="G374" s="265">
        <v>0</v>
      </c>
      <c r="H374" s="265">
        <v>2</v>
      </c>
    </row>
    <row r="375" spans="2:8" ht="15" customHeight="1" x14ac:dyDescent="0.25">
      <c r="B375" s="259" t="s">
        <v>1322</v>
      </c>
      <c r="C375" s="265">
        <v>8</v>
      </c>
      <c r="D375" s="265">
        <v>6</v>
      </c>
      <c r="E375" s="265">
        <v>7</v>
      </c>
      <c r="F375" s="265">
        <v>3</v>
      </c>
      <c r="G375" s="265">
        <v>5</v>
      </c>
      <c r="H375" s="265">
        <v>2</v>
      </c>
    </row>
    <row r="376" spans="2:8" ht="15" customHeight="1" x14ac:dyDescent="0.25">
      <c r="B376" s="757" t="s">
        <v>1323</v>
      </c>
      <c r="C376" s="758">
        <v>15</v>
      </c>
      <c r="D376" s="758">
        <v>10</v>
      </c>
      <c r="E376" s="758">
        <v>8</v>
      </c>
      <c r="F376" s="758">
        <v>8</v>
      </c>
      <c r="G376" s="758">
        <f>SUM(G373:G375)</f>
        <v>5</v>
      </c>
      <c r="H376" s="758">
        <f>SUM(H373:H375)</f>
        <v>7</v>
      </c>
    </row>
    <row r="377" spans="2:8" ht="15" customHeight="1" x14ac:dyDescent="0.25">
      <c r="B377" s="755" t="s">
        <v>1324</v>
      </c>
      <c r="C377" s="756">
        <f t="shared" ref="C377:H377" si="26">SUM(C372,C376)</f>
        <v>89</v>
      </c>
      <c r="D377" s="756">
        <f t="shared" si="26"/>
        <v>74</v>
      </c>
      <c r="E377" s="756">
        <f t="shared" si="26"/>
        <v>109</v>
      </c>
      <c r="F377" s="756">
        <f t="shared" si="26"/>
        <v>115</v>
      </c>
      <c r="G377" s="756">
        <f t="shared" si="26"/>
        <v>144</v>
      </c>
      <c r="H377" s="756">
        <f t="shared" si="26"/>
        <v>111</v>
      </c>
    </row>
    <row r="378" spans="2:8" ht="15" customHeight="1" x14ac:dyDescent="0.25">
      <c r="B378" s="520"/>
      <c r="C378" s="93"/>
      <c r="D378" s="93"/>
      <c r="E378" s="93"/>
      <c r="F378" s="93"/>
    </row>
    <row r="379" spans="2:8" ht="15" customHeight="1" x14ac:dyDescent="0.25">
      <c r="B379" s="304" t="s">
        <v>1325</v>
      </c>
      <c r="C379" s="263"/>
      <c r="D379" s="262"/>
      <c r="E379" s="263"/>
      <c r="F379" s="262"/>
      <c r="G379" s="262"/>
      <c r="H379" s="262"/>
    </row>
    <row r="380" spans="2:8" ht="15" customHeight="1" x14ac:dyDescent="0.25">
      <c r="B380" s="259" t="s">
        <v>1326</v>
      </c>
      <c r="C380" s="265">
        <v>9</v>
      </c>
      <c r="D380" s="265">
        <v>4</v>
      </c>
      <c r="E380" s="265">
        <v>5</v>
      </c>
      <c r="F380" s="265">
        <v>8</v>
      </c>
      <c r="G380" s="265">
        <v>2</v>
      </c>
      <c r="H380" s="265">
        <v>0</v>
      </c>
    </row>
    <row r="381" spans="2:8" ht="15" customHeight="1" x14ac:dyDescent="0.25">
      <c r="B381" s="259" t="s">
        <v>1327</v>
      </c>
      <c r="C381" s="265">
        <v>12</v>
      </c>
      <c r="D381" s="265">
        <v>12</v>
      </c>
      <c r="E381" s="265">
        <v>13</v>
      </c>
      <c r="F381" s="265">
        <v>15</v>
      </c>
      <c r="G381" s="265">
        <v>19</v>
      </c>
      <c r="H381" s="265">
        <v>7</v>
      </c>
    </row>
    <row r="382" spans="2:8" ht="15" customHeight="1" x14ac:dyDescent="0.25">
      <c r="B382" s="259" t="s">
        <v>1328</v>
      </c>
      <c r="C382" s="265">
        <v>13</v>
      </c>
      <c r="D382" s="265">
        <v>12</v>
      </c>
      <c r="E382" s="265">
        <v>9</v>
      </c>
      <c r="F382" s="265">
        <v>12</v>
      </c>
      <c r="G382" s="265">
        <v>18</v>
      </c>
      <c r="H382" s="265">
        <v>17</v>
      </c>
    </row>
    <row r="383" spans="2:8" ht="15" customHeight="1" x14ac:dyDescent="0.25">
      <c r="B383" s="259" t="s">
        <v>1329</v>
      </c>
      <c r="C383" s="265">
        <v>11</v>
      </c>
      <c r="D383" s="265">
        <v>11</v>
      </c>
      <c r="E383" s="265">
        <v>9</v>
      </c>
      <c r="F383" s="265">
        <v>3</v>
      </c>
      <c r="G383" s="265">
        <v>11</v>
      </c>
      <c r="H383" s="265">
        <v>5</v>
      </c>
    </row>
    <row r="384" spans="2:8" ht="15" customHeight="1" x14ac:dyDescent="0.25">
      <c r="B384" s="757" t="s">
        <v>1330</v>
      </c>
      <c r="C384" s="758">
        <f t="shared" ref="C384:F384" si="27">SUM(C380:C383)</f>
        <v>45</v>
      </c>
      <c r="D384" s="758">
        <f t="shared" si="27"/>
        <v>39</v>
      </c>
      <c r="E384" s="758">
        <f t="shared" si="27"/>
        <v>36</v>
      </c>
      <c r="F384" s="758">
        <f t="shared" si="27"/>
        <v>38</v>
      </c>
      <c r="G384" s="758">
        <f>SUM(G380:G383)</f>
        <v>50</v>
      </c>
      <c r="H384" s="758">
        <f>SUM(H380:H383)</f>
        <v>29</v>
      </c>
    </row>
    <row r="385" spans="2:8" ht="15" customHeight="1" x14ac:dyDescent="0.25">
      <c r="B385" s="778" t="s">
        <v>1331</v>
      </c>
      <c r="C385" s="759">
        <v>49</v>
      </c>
      <c r="D385" s="759">
        <v>40</v>
      </c>
      <c r="E385" s="759">
        <v>38</v>
      </c>
      <c r="F385" s="759">
        <v>38</v>
      </c>
      <c r="G385" s="759">
        <f>G384</f>
        <v>50</v>
      </c>
      <c r="H385" s="759">
        <f>H384</f>
        <v>29</v>
      </c>
    </row>
    <row r="386" spans="2:8" ht="15" customHeight="1" x14ac:dyDescent="0.25">
      <c r="B386" s="269"/>
      <c r="C386" s="270"/>
      <c r="D386" s="270"/>
      <c r="E386" s="270"/>
      <c r="F386" s="270"/>
      <c r="G386" s="270"/>
      <c r="H386" s="270"/>
    </row>
    <row r="387" spans="2:8" ht="15" customHeight="1" x14ac:dyDescent="0.25">
      <c r="B387" s="276" t="s">
        <v>1332</v>
      </c>
      <c r="C387" s="268"/>
      <c r="D387" s="268"/>
      <c r="E387" s="268"/>
      <c r="F387" s="268"/>
      <c r="G387" s="743" t="s">
        <v>525</v>
      </c>
      <c r="H387" s="743" t="s">
        <v>526</v>
      </c>
    </row>
    <row r="388" spans="2:8" ht="15" customHeight="1" x14ac:dyDescent="0.25">
      <c r="B388" s="259" t="s">
        <v>1333</v>
      </c>
      <c r="C388" s="265">
        <v>23</v>
      </c>
      <c r="D388" s="265">
        <v>45</v>
      </c>
      <c r="E388" s="265">
        <v>27</v>
      </c>
      <c r="F388" s="265">
        <v>47</v>
      </c>
      <c r="G388" s="265">
        <v>91</v>
      </c>
      <c r="H388" s="265">
        <v>94</v>
      </c>
    </row>
    <row r="389" spans="2:8" ht="15" customHeight="1" x14ac:dyDescent="0.25">
      <c r="B389" s="259" t="s">
        <v>1334</v>
      </c>
      <c r="C389" s="265"/>
      <c r="D389" s="265"/>
      <c r="E389" s="265"/>
      <c r="F389" s="265"/>
      <c r="G389" s="265">
        <v>10</v>
      </c>
      <c r="H389" s="265">
        <v>8</v>
      </c>
    </row>
    <row r="390" spans="2:8" ht="15" customHeight="1" x14ac:dyDescent="0.25">
      <c r="B390" s="757" t="s">
        <v>1335</v>
      </c>
      <c r="C390" s="758">
        <v>23</v>
      </c>
      <c r="D390" s="758">
        <v>45</v>
      </c>
      <c r="E390" s="758">
        <v>27</v>
      </c>
      <c r="F390" s="758">
        <v>47</v>
      </c>
      <c r="G390" s="758">
        <f>SUM(G388:G389)</f>
        <v>101</v>
      </c>
      <c r="H390" s="758">
        <f>SUM(H388:H389)</f>
        <v>102</v>
      </c>
    </row>
    <row r="391" spans="2:8" ht="15" customHeight="1" x14ac:dyDescent="0.25">
      <c r="B391" s="259" t="s">
        <v>1336</v>
      </c>
      <c r="C391" s="265">
        <v>5</v>
      </c>
      <c r="D391" s="265">
        <v>6</v>
      </c>
      <c r="E391" s="265">
        <v>13</v>
      </c>
      <c r="F391" s="265">
        <v>16</v>
      </c>
      <c r="G391" s="265">
        <v>11</v>
      </c>
      <c r="H391" s="265">
        <v>6</v>
      </c>
    </row>
    <row r="392" spans="2:8" ht="15" customHeight="1" x14ac:dyDescent="0.25">
      <c r="B392" s="757" t="s">
        <v>1337</v>
      </c>
      <c r="C392" s="758">
        <v>5</v>
      </c>
      <c r="D392" s="758">
        <v>6</v>
      </c>
      <c r="E392" s="758">
        <v>13</v>
      </c>
      <c r="F392" s="758">
        <v>16</v>
      </c>
      <c r="G392" s="758">
        <f>G391</f>
        <v>11</v>
      </c>
      <c r="H392" s="758">
        <f>H391</f>
        <v>6</v>
      </c>
    </row>
    <row r="393" spans="2:8" ht="15" customHeight="1" x14ac:dyDescent="0.25">
      <c r="B393" s="277" t="s">
        <v>1338</v>
      </c>
      <c r="C393" s="278">
        <f>SUM(C390,C392)</f>
        <v>28</v>
      </c>
      <c r="D393" s="278">
        <f t="shared" ref="D393:F393" si="28">SUM(D390,D392)</f>
        <v>51</v>
      </c>
      <c r="E393" s="278">
        <f t="shared" si="28"/>
        <v>40</v>
      </c>
      <c r="F393" s="278">
        <f t="shared" si="28"/>
        <v>63</v>
      </c>
      <c r="G393" s="278">
        <f>SUM(G392,G390)</f>
        <v>112</v>
      </c>
      <c r="H393" s="278">
        <f>SUM(H392,H390)</f>
        <v>108</v>
      </c>
    </row>
    <row r="394" spans="2:8" ht="11.25" customHeight="1" x14ac:dyDescent="0.25">
      <c r="B394" s="269"/>
      <c r="C394" s="270"/>
      <c r="D394" s="270"/>
      <c r="E394" s="270"/>
      <c r="F394" s="270"/>
      <c r="G394" s="270"/>
      <c r="H394" s="270"/>
    </row>
    <row r="395" spans="2:8" ht="15" customHeight="1" x14ac:dyDescent="0.25">
      <c r="B395" s="276" t="s">
        <v>1339</v>
      </c>
      <c r="C395" s="268"/>
      <c r="D395" s="268"/>
      <c r="E395" s="268"/>
      <c r="F395" s="268"/>
    </row>
    <row r="396" spans="2:8" ht="15" customHeight="1" x14ac:dyDescent="0.25">
      <c r="B396" s="259" t="s">
        <v>1340</v>
      </c>
      <c r="C396" s="265">
        <v>13</v>
      </c>
      <c r="D396" s="265">
        <v>11</v>
      </c>
      <c r="E396" s="265">
        <v>17</v>
      </c>
      <c r="F396" s="265">
        <v>15</v>
      </c>
      <c r="G396" s="265">
        <v>7</v>
      </c>
      <c r="H396" s="265">
        <v>10</v>
      </c>
    </row>
    <row r="397" spans="2:8" ht="15" customHeight="1" x14ac:dyDescent="0.25">
      <c r="B397" s="259" t="s">
        <v>1341</v>
      </c>
      <c r="C397" s="265">
        <v>4</v>
      </c>
      <c r="D397" s="265">
        <v>8</v>
      </c>
      <c r="E397" s="265">
        <v>5</v>
      </c>
      <c r="F397" s="265">
        <v>12</v>
      </c>
      <c r="G397" s="265">
        <v>9</v>
      </c>
      <c r="H397" s="265">
        <v>11</v>
      </c>
    </row>
    <row r="398" spans="2:8" ht="15" customHeight="1" x14ac:dyDescent="0.25">
      <c r="B398" s="259" t="s">
        <v>1342</v>
      </c>
      <c r="C398" s="265"/>
      <c r="D398" s="265"/>
      <c r="E398" s="265"/>
      <c r="F398" s="265"/>
      <c r="G398" s="265">
        <v>5</v>
      </c>
      <c r="H398" s="265">
        <v>3</v>
      </c>
    </row>
    <row r="399" spans="2:8" ht="15" customHeight="1" x14ac:dyDescent="0.25">
      <c r="B399" s="259" t="s">
        <v>1343</v>
      </c>
      <c r="C399" s="265"/>
      <c r="D399" s="265"/>
      <c r="E399" s="265"/>
      <c r="F399" s="265"/>
      <c r="G399" s="265">
        <v>3</v>
      </c>
      <c r="H399" s="265">
        <v>5</v>
      </c>
    </row>
    <row r="400" spans="2:8" ht="15" customHeight="1" x14ac:dyDescent="0.25">
      <c r="B400" s="757" t="s">
        <v>1344</v>
      </c>
      <c r="C400" s="758">
        <f>SUM(C396:C398)</f>
        <v>17</v>
      </c>
      <c r="D400" s="758">
        <f>SUM(D396:D398)</f>
        <v>19</v>
      </c>
      <c r="E400" s="758">
        <f>SUM(E396:E398)</f>
        <v>22</v>
      </c>
      <c r="F400" s="758">
        <f>SUM(F396:F398)</f>
        <v>27</v>
      </c>
      <c r="G400" s="758">
        <f>SUM(G396:G399)</f>
        <v>24</v>
      </c>
      <c r="H400" s="758">
        <f>SUM(H396:H399)</f>
        <v>29</v>
      </c>
    </row>
    <row r="401" spans="2:8" ht="15" customHeight="1" x14ac:dyDescent="0.25">
      <c r="B401" s="259" t="s">
        <v>1345</v>
      </c>
      <c r="C401" s="265">
        <v>6</v>
      </c>
      <c r="D401" s="265">
        <v>11</v>
      </c>
      <c r="E401" s="265">
        <v>7</v>
      </c>
      <c r="F401" s="265">
        <v>11</v>
      </c>
      <c r="G401" s="265">
        <v>14</v>
      </c>
      <c r="H401" s="265">
        <v>6</v>
      </c>
    </row>
    <row r="402" spans="2:8" ht="15" customHeight="1" x14ac:dyDescent="0.25">
      <c r="B402" s="259" t="s">
        <v>1346</v>
      </c>
      <c r="C402" s="265"/>
      <c r="D402" s="265"/>
      <c r="E402" s="265"/>
      <c r="F402" s="265">
        <v>7</v>
      </c>
      <c r="G402" s="265">
        <v>3</v>
      </c>
      <c r="H402" s="265">
        <v>4</v>
      </c>
    </row>
    <row r="403" spans="2:8" ht="15" customHeight="1" x14ac:dyDescent="0.25">
      <c r="B403" s="757" t="s">
        <v>1347</v>
      </c>
      <c r="C403" s="758">
        <f>SUM(C401:C402)</f>
        <v>6</v>
      </c>
      <c r="D403" s="758">
        <f t="shared" ref="D403:F403" si="29">SUM(D401:D402)</f>
        <v>11</v>
      </c>
      <c r="E403" s="758">
        <f t="shared" si="29"/>
        <v>7</v>
      </c>
      <c r="F403" s="758">
        <f t="shared" si="29"/>
        <v>18</v>
      </c>
      <c r="G403" s="758">
        <f>SUM(G401:G402)</f>
        <v>17</v>
      </c>
      <c r="H403" s="758">
        <f>SUM(H401:H402)</f>
        <v>10</v>
      </c>
    </row>
    <row r="404" spans="2:8" ht="15" customHeight="1" x14ac:dyDescent="0.25">
      <c r="B404" s="277" t="s">
        <v>1348</v>
      </c>
      <c r="C404" s="278">
        <f>SUM(C400,C403)</f>
        <v>23</v>
      </c>
      <c r="D404" s="278">
        <f t="shared" ref="D404:F404" si="30">SUM(D400,D403)</f>
        <v>30</v>
      </c>
      <c r="E404" s="278">
        <f t="shared" si="30"/>
        <v>29</v>
      </c>
      <c r="F404" s="278">
        <f t="shared" si="30"/>
        <v>45</v>
      </c>
      <c r="G404" s="278">
        <f>SUM(G400,G403)</f>
        <v>41</v>
      </c>
      <c r="H404" s="278">
        <f>SUM(H400,H403)</f>
        <v>39</v>
      </c>
    </row>
    <row r="405" spans="2:8" ht="11.25" customHeight="1" x14ac:dyDescent="0.25">
      <c r="B405" s="267"/>
      <c r="C405" s="268"/>
      <c r="D405" s="268"/>
      <c r="E405" s="268"/>
      <c r="F405" s="268"/>
      <c r="G405" s="268"/>
      <c r="H405" s="268"/>
    </row>
    <row r="406" spans="2:8" ht="15" customHeight="1" x14ac:dyDescent="0.25">
      <c r="B406" s="276" t="s">
        <v>1349</v>
      </c>
      <c r="C406" s="268"/>
      <c r="D406" s="268"/>
      <c r="E406" s="268"/>
      <c r="F406" s="268"/>
    </row>
    <row r="407" spans="2:8" ht="15" customHeight="1" x14ac:dyDescent="0.25">
      <c r="B407" s="259" t="s">
        <v>1350</v>
      </c>
      <c r="C407" s="265">
        <v>8</v>
      </c>
      <c r="D407" s="265">
        <v>4</v>
      </c>
      <c r="E407" s="265">
        <v>3</v>
      </c>
      <c r="F407" s="265"/>
      <c r="G407" s="265">
        <v>1</v>
      </c>
      <c r="H407" s="265">
        <v>4</v>
      </c>
    </row>
    <row r="408" spans="2:8" ht="15" customHeight="1" x14ac:dyDescent="0.25">
      <c r="B408" s="259" t="s">
        <v>1351</v>
      </c>
      <c r="C408" s="265"/>
      <c r="D408" s="265"/>
      <c r="E408" s="265"/>
      <c r="F408" s="265"/>
      <c r="G408" s="265">
        <v>0</v>
      </c>
      <c r="H408" s="265">
        <v>1</v>
      </c>
    </row>
    <row r="409" spans="2:8" ht="15" customHeight="1" x14ac:dyDescent="0.25">
      <c r="B409" s="259" t="s">
        <v>1352</v>
      </c>
      <c r="C409" s="265">
        <v>3</v>
      </c>
      <c r="D409" s="265">
        <v>15</v>
      </c>
      <c r="E409" s="265">
        <v>15</v>
      </c>
      <c r="F409" s="265">
        <v>14</v>
      </c>
      <c r="G409" s="265">
        <v>12</v>
      </c>
      <c r="H409" s="265">
        <v>20</v>
      </c>
    </row>
    <row r="410" spans="2:8" ht="15" customHeight="1" x14ac:dyDescent="0.25">
      <c r="B410" s="259" t="s">
        <v>1353</v>
      </c>
      <c r="C410" s="265">
        <v>2</v>
      </c>
      <c r="D410" s="265">
        <v>6</v>
      </c>
      <c r="E410" s="265">
        <v>6</v>
      </c>
      <c r="F410" s="265">
        <v>5</v>
      </c>
      <c r="G410" s="265">
        <v>7</v>
      </c>
      <c r="H410" s="265">
        <v>5</v>
      </c>
    </row>
    <row r="411" spans="2:8" ht="15" customHeight="1" x14ac:dyDescent="0.25">
      <c r="B411" s="259" t="s">
        <v>1354</v>
      </c>
      <c r="C411" s="265">
        <v>2</v>
      </c>
      <c r="D411" s="265">
        <v>1</v>
      </c>
      <c r="E411" s="265">
        <v>3</v>
      </c>
      <c r="F411" s="265">
        <v>1</v>
      </c>
      <c r="G411" s="265">
        <v>1</v>
      </c>
      <c r="H411" s="265">
        <v>2</v>
      </c>
    </row>
    <row r="412" spans="2:8" ht="15" customHeight="1" x14ac:dyDescent="0.25">
      <c r="B412" s="259" t="s">
        <v>1355</v>
      </c>
      <c r="C412" s="265"/>
      <c r="D412" s="265"/>
      <c r="E412" s="265"/>
      <c r="F412" s="265"/>
      <c r="G412" s="265">
        <v>0</v>
      </c>
      <c r="H412" s="265">
        <v>1</v>
      </c>
    </row>
    <row r="413" spans="2:8" ht="15" customHeight="1" x14ac:dyDescent="0.25">
      <c r="B413" s="259" t="s">
        <v>1356</v>
      </c>
      <c r="C413" s="265"/>
      <c r="D413" s="265">
        <v>1</v>
      </c>
      <c r="E413" s="265">
        <v>3</v>
      </c>
      <c r="F413" s="265">
        <v>1</v>
      </c>
      <c r="G413" s="265">
        <v>5</v>
      </c>
      <c r="H413" s="265">
        <v>4</v>
      </c>
    </row>
    <row r="414" spans="2:8" ht="15" customHeight="1" x14ac:dyDescent="0.25">
      <c r="B414" s="259" t="s">
        <v>1357</v>
      </c>
      <c r="C414" s="265"/>
      <c r="D414" s="265"/>
      <c r="E414" s="265"/>
      <c r="F414" s="265"/>
      <c r="G414" s="265">
        <v>0</v>
      </c>
      <c r="H414" s="265">
        <v>1</v>
      </c>
    </row>
    <row r="415" spans="2:8" ht="15" customHeight="1" x14ac:dyDescent="0.25">
      <c r="B415" s="259" t="s">
        <v>1358</v>
      </c>
      <c r="C415" s="265">
        <v>13</v>
      </c>
      <c r="D415" s="265">
        <v>5</v>
      </c>
      <c r="E415" s="265">
        <v>13</v>
      </c>
      <c r="F415" s="265">
        <v>13</v>
      </c>
      <c r="G415" s="265">
        <v>2</v>
      </c>
      <c r="H415" s="265">
        <v>10</v>
      </c>
    </row>
    <row r="416" spans="2:8" ht="15" customHeight="1" x14ac:dyDescent="0.25">
      <c r="B416" s="259" t="s">
        <v>1359</v>
      </c>
      <c r="C416" s="265"/>
      <c r="D416" s="265"/>
      <c r="E416" s="265"/>
      <c r="F416" s="265"/>
      <c r="G416" s="265">
        <v>2</v>
      </c>
      <c r="H416" s="265">
        <v>2</v>
      </c>
    </row>
    <row r="417" spans="2:8" ht="15" customHeight="1" x14ac:dyDescent="0.25">
      <c r="B417" s="757" t="s">
        <v>1360</v>
      </c>
      <c r="C417" s="758">
        <f>SUM(C407:C415)</f>
        <v>28</v>
      </c>
      <c r="D417" s="758">
        <f>SUM(D407:D415)</f>
        <v>32</v>
      </c>
      <c r="E417" s="758">
        <f>SUM(E407:E415)</f>
        <v>43</v>
      </c>
      <c r="F417" s="758">
        <f>SUM(F407:F415)</f>
        <v>34</v>
      </c>
      <c r="G417" s="758">
        <f>SUM(G407:G416)</f>
        <v>30</v>
      </c>
      <c r="H417" s="758">
        <f>SUM(H407:H416)</f>
        <v>50</v>
      </c>
    </row>
    <row r="418" spans="2:8" ht="15" customHeight="1" x14ac:dyDescent="0.25">
      <c r="B418" s="304" t="s">
        <v>1490</v>
      </c>
      <c r="C418" s="518"/>
      <c r="D418" s="518"/>
      <c r="E418" s="518"/>
      <c r="F418" s="518"/>
      <c r="G418" s="743" t="s">
        <v>525</v>
      </c>
      <c r="H418" s="743" t="s">
        <v>526</v>
      </c>
    </row>
    <row r="419" spans="2:8" ht="15" customHeight="1" x14ac:dyDescent="0.25">
      <c r="B419" s="259" t="s">
        <v>1361</v>
      </c>
      <c r="C419" s="265">
        <v>24</v>
      </c>
      <c r="D419" s="265">
        <v>22</v>
      </c>
      <c r="E419" s="265">
        <v>25</v>
      </c>
      <c r="F419" s="265">
        <v>33</v>
      </c>
      <c r="G419" s="265">
        <v>30</v>
      </c>
      <c r="H419" s="265">
        <v>29</v>
      </c>
    </row>
    <row r="420" spans="2:8" ht="15" customHeight="1" x14ac:dyDescent="0.25">
      <c r="B420" s="259" t="s">
        <v>1362</v>
      </c>
      <c r="C420" s="265"/>
      <c r="D420" s="265"/>
      <c r="E420" s="265"/>
      <c r="F420" s="265"/>
      <c r="G420" s="265">
        <v>1</v>
      </c>
      <c r="H420" s="265">
        <v>1</v>
      </c>
    </row>
    <row r="421" spans="2:8" ht="15" customHeight="1" x14ac:dyDescent="0.25">
      <c r="B421" s="259" t="s">
        <v>1363</v>
      </c>
      <c r="C421" s="265"/>
      <c r="D421" s="265"/>
      <c r="E421" s="265"/>
      <c r="F421" s="265"/>
      <c r="G421" s="265">
        <v>0</v>
      </c>
      <c r="H421" s="265">
        <v>2</v>
      </c>
    </row>
    <row r="422" spans="2:8" ht="15" customHeight="1" x14ac:dyDescent="0.25">
      <c r="B422" s="259" t="s">
        <v>1364</v>
      </c>
      <c r="C422" s="265"/>
      <c r="D422" s="265"/>
      <c r="E422" s="265"/>
      <c r="F422" s="265"/>
      <c r="G422" s="265">
        <v>0</v>
      </c>
      <c r="H422" s="265">
        <v>3</v>
      </c>
    </row>
    <row r="423" spans="2:8" s="219" customFormat="1" ht="15" customHeight="1" x14ac:dyDescent="0.25">
      <c r="B423" s="259" t="s">
        <v>1365</v>
      </c>
      <c r="C423" s="265">
        <v>5</v>
      </c>
      <c r="D423" s="265">
        <v>14</v>
      </c>
      <c r="E423" s="265">
        <v>9</v>
      </c>
      <c r="F423" s="265">
        <v>6</v>
      </c>
      <c r="G423" s="265">
        <v>6</v>
      </c>
      <c r="H423" s="265">
        <v>9</v>
      </c>
    </row>
    <row r="424" spans="2:8" s="219" customFormat="1" ht="15" customHeight="1" x14ac:dyDescent="0.25">
      <c r="B424" s="259" t="s">
        <v>1366</v>
      </c>
      <c r="C424" s="265"/>
      <c r="D424" s="265"/>
      <c r="E424" s="265"/>
      <c r="F424" s="265"/>
      <c r="G424" s="265">
        <v>0</v>
      </c>
      <c r="H424" s="265">
        <v>1</v>
      </c>
    </row>
    <row r="425" spans="2:8" s="219" customFormat="1" ht="15" customHeight="1" x14ac:dyDescent="0.25">
      <c r="B425" s="259" t="s">
        <v>1367</v>
      </c>
      <c r="C425" s="265"/>
      <c r="D425" s="265"/>
      <c r="E425" s="265"/>
      <c r="F425" s="265"/>
      <c r="G425" s="265">
        <v>3</v>
      </c>
      <c r="H425" s="265">
        <v>0</v>
      </c>
    </row>
    <row r="426" spans="2:8" s="219" customFormat="1" ht="15" customHeight="1" x14ac:dyDescent="0.25">
      <c r="B426" s="259" t="s">
        <v>1368</v>
      </c>
      <c r="C426" s="265"/>
      <c r="D426" s="265"/>
      <c r="E426" s="265"/>
      <c r="F426" s="265"/>
      <c r="G426" s="265">
        <v>1</v>
      </c>
      <c r="H426" s="265">
        <v>0</v>
      </c>
    </row>
    <row r="427" spans="2:8" ht="15" customHeight="1" x14ac:dyDescent="0.25">
      <c r="B427" s="757" t="s">
        <v>1369</v>
      </c>
      <c r="C427" s="758">
        <f>SUM(C419:C423)</f>
        <v>29</v>
      </c>
      <c r="D427" s="758">
        <f t="shared" ref="D427:F427" si="31">SUM(D419:D423)</f>
        <v>36</v>
      </c>
      <c r="E427" s="758">
        <f t="shared" si="31"/>
        <v>34</v>
      </c>
      <c r="F427" s="758">
        <f t="shared" si="31"/>
        <v>39</v>
      </c>
      <c r="G427" s="758">
        <f>SUM(G419:G426)</f>
        <v>41</v>
      </c>
      <c r="H427" s="758">
        <f>SUM(H419:H426)</f>
        <v>45</v>
      </c>
    </row>
    <row r="428" spans="2:8" ht="15" customHeight="1" x14ac:dyDescent="0.25">
      <c r="B428" s="755" t="s">
        <v>1370</v>
      </c>
      <c r="C428" s="756">
        <f>SUM(C417,C427)</f>
        <v>57</v>
      </c>
      <c r="D428" s="756">
        <f t="shared" ref="D428:F428" si="32">SUM(D417,D427)</f>
        <v>68</v>
      </c>
      <c r="E428" s="756">
        <f t="shared" si="32"/>
        <v>77</v>
      </c>
      <c r="F428" s="756">
        <f t="shared" si="32"/>
        <v>73</v>
      </c>
      <c r="G428" s="756">
        <f>SUM(G417,G427)</f>
        <v>71</v>
      </c>
      <c r="H428" s="756">
        <f>SUM(H417,H427)</f>
        <v>95</v>
      </c>
    </row>
    <row r="429" spans="2:8" ht="15" customHeight="1" x14ac:dyDescent="0.25">
      <c r="B429" s="269"/>
      <c r="C429" s="270"/>
      <c r="D429" s="270"/>
      <c r="E429" s="270"/>
      <c r="F429" s="270"/>
      <c r="G429" s="270"/>
      <c r="H429" s="270"/>
    </row>
    <row r="430" spans="2:8" ht="15" customHeight="1" x14ac:dyDescent="0.25">
      <c r="B430" s="740" t="s">
        <v>1371</v>
      </c>
      <c r="C430" s="263"/>
      <c r="D430" s="262"/>
      <c r="E430" s="263"/>
      <c r="F430" s="262"/>
      <c r="G430" s="262"/>
      <c r="H430" s="262"/>
    </row>
    <row r="431" spans="2:8" ht="15" customHeight="1" x14ac:dyDescent="0.25">
      <c r="B431" s="259" t="s">
        <v>1372</v>
      </c>
      <c r="C431" s="265">
        <v>14</v>
      </c>
      <c r="D431" s="265">
        <v>11</v>
      </c>
      <c r="E431" s="265">
        <v>14</v>
      </c>
      <c r="F431" s="265">
        <v>16</v>
      </c>
      <c r="G431" s="265">
        <v>18</v>
      </c>
      <c r="H431" s="265">
        <v>16</v>
      </c>
    </row>
    <row r="432" spans="2:8" ht="15" customHeight="1" x14ac:dyDescent="0.25">
      <c r="B432" s="757" t="s">
        <v>1373</v>
      </c>
      <c r="C432" s="758">
        <v>14</v>
      </c>
      <c r="D432" s="758">
        <v>11</v>
      </c>
      <c r="E432" s="758">
        <v>14</v>
      </c>
      <c r="F432" s="758">
        <v>16</v>
      </c>
      <c r="G432" s="758">
        <f>G431</f>
        <v>18</v>
      </c>
      <c r="H432" s="758">
        <f>H431</f>
        <v>16</v>
      </c>
    </row>
    <row r="433" spans="2:8" ht="15" customHeight="1" x14ac:dyDescent="0.25">
      <c r="B433" s="778" t="s">
        <v>1374</v>
      </c>
      <c r="C433" s="759">
        <v>14</v>
      </c>
      <c r="D433" s="759">
        <v>11</v>
      </c>
      <c r="E433" s="759">
        <v>14</v>
      </c>
      <c r="F433" s="759">
        <v>16</v>
      </c>
      <c r="G433" s="759">
        <f>G432</f>
        <v>18</v>
      </c>
      <c r="H433" s="759">
        <f>H432</f>
        <v>16</v>
      </c>
    </row>
    <row r="434" spans="2:8" ht="15" customHeight="1" x14ac:dyDescent="0.25">
      <c r="B434" s="269"/>
      <c r="C434" s="270"/>
      <c r="D434" s="270"/>
      <c r="E434" s="270"/>
      <c r="F434" s="270"/>
      <c r="G434" s="270"/>
      <c r="H434" s="270"/>
    </row>
    <row r="435" spans="2:8" ht="15" customHeight="1" x14ac:dyDescent="0.25">
      <c r="B435" s="740" t="s">
        <v>1375</v>
      </c>
      <c r="C435" s="268"/>
      <c r="D435" s="268"/>
      <c r="E435" s="268"/>
      <c r="F435" s="268"/>
    </row>
    <row r="436" spans="2:8" ht="15" customHeight="1" x14ac:dyDescent="0.25">
      <c r="B436" s="259" t="s">
        <v>1376</v>
      </c>
      <c r="C436" s="265">
        <v>8</v>
      </c>
      <c r="D436" s="265">
        <v>5</v>
      </c>
      <c r="E436" s="265">
        <v>4</v>
      </c>
      <c r="F436" s="265">
        <v>4</v>
      </c>
      <c r="G436" s="265">
        <v>6</v>
      </c>
      <c r="H436" s="265">
        <v>14</v>
      </c>
    </row>
    <row r="437" spans="2:8" ht="15" customHeight="1" x14ac:dyDescent="0.25">
      <c r="B437" s="259" t="s">
        <v>1377</v>
      </c>
      <c r="C437" s="265">
        <v>1</v>
      </c>
      <c r="D437" s="265">
        <v>3</v>
      </c>
      <c r="E437" s="265">
        <v>3</v>
      </c>
      <c r="F437" s="265">
        <v>1</v>
      </c>
      <c r="G437" s="265">
        <v>6</v>
      </c>
      <c r="H437" s="265">
        <v>9</v>
      </c>
    </row>
    <row r="438" spans="2:8" ht="15" customHeight="1" x14ac:dyDescent="0.25">
      <c r="B438" s="757" t="s">
        <v>1378</v>
      </c>
      <c r="C438" s="758">
        <f t="shared" ref="C438:F438" si="33">SUM(C436:C437)</f>
        <v>9</v>
      </c>
      <c r="D438" s="758">
        <f t="shared" si="33"/>
        <v>8</v>
      </c>
      <c r="E438" s="758">
        <f t="shared" si="33"/>
        <v>7</v>
      </c>
      <c r="F438" s="758">
        <f t="shared" si="33"/>
        <v>5</v>
      </c>
      <c r="G438" s="758">
        <f>SUM(G436:G437)</f>
        <v>12</v>
      </c>
      <c r="H438" s="758">
        <f>SUM(H436:H437)</f>
        <v>23</v>
      </c>
    </row>
    <row r="439" spans="2:8" ht="15" customHeight="1" x14ac:dyDescent="0.25">
      <c r="B439" s="778" t="s">
        <v>1379</v>
      </c>
      <c r="C439" s="759">
        <v>11</v>
      </c>
      <c r="D439" s="759">
        <v>9</v>
      </c>
      <c r="E439" s="759">
        <v>11</v>
      </c>
      <c r="F439" s="759">
        <v>5</v>
      </c>
      <c r="G439" s="759">
        <f>G438</f>
        <v>12</v>
      </c>
      <c r="H439" s="759">
        <f>H438</f>
        <v>23</v>
      </c>
    </row>
    <row r="440" spans="2:8" ht="15" customHeight="1" x14ac:dyDescent="0.25">
      <c r="B440" s="269"/>
      <c r="C440" s="270"/>
      <c r="D440" s="270"/>
      <c r="E440" s="270"/>
      <c r="F440" s="270"/>
      <c r="G440" s="270"/>
      <c r="H440" s="270"/>
    </row>
    <row r="441" spans="2:8" ht="15" customHeight="1" x14ac:dyDescent="0.25">
      <c r="B441" s="276" t="s">
        <v>1380</v>
      </c>
      <c r="C441" s="263"/>
      <c r="D441" s="262"/>
      <c r="E441" s="263"/>
      <c r="F441" s="262"/>
    </row>
    <row r="442" spans="2:8" ht="15" customHeight="1" x14ac:dyDescent="0.25">
      <c r="B442" s="259" t="s">
        <v>1381</v>
      </c>
      <c r="C442" s="265">
        <v>10</v>
      </c>
      <c r="D442" s="265">
        <v>4</v>
      </c>
      <c r="E442" s="265">
        <v>6</v>
      </c>
      <c r="F442" s="265">
        <v>8</v>
      </c>
      <c r="G442" s="265">
        <v>4</v>
      </c>
      <c r="H442" s="265">
        <v>2</v>
      </c>
    </row>
    <row r="443" spans="2:8" ht="15" customHeight="1" x14ac:dyDescent="0.25">
      <c r="B443" s="259" t="s">
        <v>1382</v>
      </c>
      <c r="C443" s="265">
        <v>15</v>
      </c>
      <c r="D443" s="265">
        <v>23</v>
      </c>
      <c r="E443" s="265">
        <v>22</v>
      </c>
      <c r="F443" s="265">
        <v>23</v>
      </c>
      <c r="G443" s="265">
        <v>20</v>
      </c>
      <c r="H443" s="265">
        <v>18</v>
      </c>
    </row>
    <row r="444" spans="2:8" ht="15" customHeight="1" x14ac:dyDescent="0.25">
      <c r="B444" s="259" t="s">
        <v>1383</v>
      </c>
      <c r="C444" s="265">
        <v>37</v>
      </c>
      <c r="D444" s="265">
        <v>61</v>
      </c>
      <c r="E444" s="265">
        <v>43</v>
      </c>
      <c r="F444" s="265">
        <v>38</v>
      </c>
      <c r="G444" s="265">
        <v>32</v>
      </c>
      <c r="H444" s="265">
        <v>31</v>
      </c>
    </row>
    <row r="445" spans="2:8" ht="15" customHeight="1" x14ac:dyDescent="0.25">
      <c r="B445" s="757" t="s">
        <v>1384</v>
      </c>
      <c r="C445" s="758">
        <f>SUM(C442:C444)</f>
        <v>62</v>
      </c>
      <c r="D445" s="758">
        <f t="shared" ref="D445:F445" si="34">SUM(D442:D444)</f>
        <v>88</v>
      </c>
      <c r="E445" s="758">
        <f t="shared" si="34"/>
        <v>71</v>
      </c>
      <c r="F445" s="758">
        <f t="shared" si="34"/>
        <v>69</v>
      </c>
      <c r="G445" s="758">
        <f>SUM(G442:G444)</f>
        <v>56</v>
      </c>
      <c r="H445" s="758">
        <f>SUM(H442:H444)</f>
        <v>51</v>
      </c>
    </row>
    <row r="446" spans="2:8" ht="15" customHeight="1" x14ac:dyDescent="0.25">
      <c r="B446" s="778" t="s">
        <v>1385</v>
      </c>
      <c r="C446" s="266">
        <f>SUM(C445)</f>
        <v>62</v>
      </c>
      <c r="D446" s="266">
        <f t="shared" ref="D446:F446" si="35">SUM(D445)</f>
        <v>88</v>
      </c>
      <c r="E446" s="266">
        <f t="shared" si="35"/>
        <v>71</v>
      </c>
      <c r="F446" s="266">
        <f t="shared" si="35"/>
        <v>69</v>
      </c>
      <c r="G446" s="266">
        <f t="shared" ref="G446:H446" si="36">SUM(G445)</f>
        <v>56</v>
      </c>
      <c r="H446" s="266">
        <f t="shared" si="36"/>
        <v>51</v>
      </c>
    </row>
    <row r="447" spans="2:8" ht="15" customHeight="1" x14ac:dyDescent="0.25">
      <c r="B447" s="269"/>
      <c r="C447" s="270"/>
      <c r="D447" s="270"/>
      <c r="E447" s="270"/>
      <c r="F447" s="270"/>
      <c r="G447" s="270"/>
      <c r="H447" s="270"/>
    </row>
    <row r="448" spans="2:8" ht="15" customHeight="1" x14ac:dyDescent="0.25">
      <c r="B448" s="276" t="s">
        <v>1386</v>
      </c>
      <c r="C448" s="268"/>
      <c r="D448" s="268"/>
      <c r="E448" s="268"/>
      <c r="F448" s="268"/>
      <c r="G448" s="743" t="s">
        <v>525</v>
      </c>
      <c r="H448" s="743" t="s">
        <v>526</v>
      </c>
    </row>
    <row r="449" spans="2:8" ht="15" customHeight="1" x14ac:dyDescent="0.25">
      <c r="B449" s="259" t="s">
        <v>1387</v>
      </c>
      <c r="C449" s="265">
        <v>186</v>
      </c>
      <c r="D449" s="265">
        <v>212</v>
      </c>
      <c r="E449" s="265">
        <v>258</v>
      </c>
      <c r="F449" s="265">
        <v>249</v>
      </c>
      <c r="G449" s="265">
        <v>225</v>
      </c>
      <c r="H449" s="265">
        <v>208</v>
      </c>
    </row>
    <row r="450" spans="2:8" ht="15" customHeight="1" x14ac:dyDescent="0.25">
      <c r="B450" s="259" t="s">
        <v>1388</v>
      </c>
      <c r="C450" s="265"/>
      <c r="D450" s="265"/>
      <c r="E450" s="265"/>
      <c r="F450" s="265"/>
      <c r="G450" s="265">
        <v>0</v>
      </c>
      <c r="H450" s="265">
        <v>35</v>
      </c>
    </row>
    <row r="451" spans="2:8" ht="15" customHeight="1" x14ac:dyDescent="0.25">
      <c r="B451" s="757" t="s">
        <v>1389</v>
      </c>
      <c r="C451" s="758">
        <v>186</v>
      </c>
      <c r="D451" s="758">
        <v>212</v>
      </c>
      <c r="E451" s="758">
        <v>258</v>
      </c>
      <c r="F451" s="758">
        <v>249</v>
      </c>
      <c r="G451" s="758">
        <f>SUM(G449:G450)</f>
        <v>225</v>
      </c>
      <c r="H451" s="758">
        <f>SUM(H449:H450)</f>
        <v>243</v>
      </c>
    </row>
    <row r="452" spans="2:8" ht="15" customHeight="1" x14ac:dyDescent="0.25">
      <c r="B452" s="259" t="s">
        <v>1390</v>
      </c>
      <c r="C452" s="265">
        <v>24</v>
      </c>
      <c r="D452" s="265">
        <v>16</v>
      </c>
      <c r="E452" s="265">
        <v>11</v>
      </c>
      <c r="F452" s="265">
        <v>19</v>
      </c>
      <c r="G452" s="265">
        <v>2</v>
      </c>
      <c r="H452" s="265">
        <v>3</v>
      </c>
    </row>
    <row r="453" spans="2:8" ht="15" customHeight="1" x14ac:dyDescent="0.25">
      <c r="B453" s="259" t="s">
        <v>1391</v>
      </c>
      <c r="C453" s="265"/>
      <c r="D453" s="265"/>
      <c r="E453" s="265"/>
      <c r="F453" s="265"/>
      <c r="G453" s="265">
        <v>0</v>
      </c>
      <c r="H453" s="265">
        <v>4</v>
      </c>
    </row>
    <row r="454" spans="2:8" ht="15" customHeight="1" x14ac:dyDescent="0.25">
      <c r="B454" s="259" t="s">
        <v>1392</v>
      </c>
      <c r="C454" s="265">
        <v>4</v>
      </c>
      <c r="D454" s="265">
        <v>1</v>
      </c>
      <c r="E454" s="265">
        <v>7</v>
      </c>
      <c r="F454" s="265">
        <v>4</v>
      </c>
      <c r="G454" s="265">
        <v>11</v>
      </c>
      <c r="H454" s="265">
        <v>10</v>
      </c>
    </row>
    <row r="455" spans="2:8" ht="15" customHeight="1" x14ac:dyDescent="0.25">
      <c r="B455" s="259" t="s">
        <v>1393</v>
      </c>
      <c r="C455" s="265">
        <v>11</v>
      </c>
      <c r="D455" s="265">
        <v>20</v>
      </c>
      <c r="E455" s="265">
        <v>20</v>
      </c>
      <c r="F455" s="265">
        <v>10</v>
      </c>
      <c r="G455" s="265">
        <v>11</v>
      </c>
      <c r="H455" s="265">
        <v>19</v>
      </c>
    </row>
    <row r="456" spans="2:8" ht="15" customHeight="1" x14ac:dyDescent="0.25">
      <c r="B456" s="757" t="s">
        <v>1394</v>
      </c>
      <c r="C456" s="758">
        <f>SUM(C452:C455)</f>
        <v>39</v>
      </c>
      <c r="D456" s="758">
        <f t="shared" ref="D456:F456" si="37">SUM(D452:D455)</f>
        <v>37</v>
      </c>
      <c r="E456" s="758">
        <f t="shared" si="37"/>
        <v>38</v>
      </c>
      <c r="F456" s="758">
        <f t="shared" si="37"/>
        <v>33</v>
      </c>
      <c r="G456" s="758">
        <f>SUM(G452:G455)</f>
        <v>24</v>
      </c>
      <c r="H456" s="758">
        <f>SUM(H452:H455)</f>
        <v>36</v>
      </c>
    </row>
    <row r="457" spans="2:8" ht="15" customHeight="1" x14ac:dyDescent="0.25">
      <c r="B457" s="277" t="s">
        <v>1395</v>
      </c>
      <c r="C457" s="278">
        <f>SUM(C451,C456)</f>
        <v>225</v>
      </c>
      <c r="D457" s="278">
        <f t="shared" ref="D457:F457" si="38">SUM(D451,D456)</f>
        <v>249</v>
      </c>
      <c r="E457" s="278">
        <f t="shared" si="38"/>
        <v>296</v>
      </c>
      <c r="F457" s="278">
        <f t="shared" si="38"/>
        <v>282</v>
      </c>
      <c r="G457" s="278">
        <f>SUM(G451,G456)</f>
        <v>249</v>
      </c>
      <c r="H457" s="278">
        <f>SUM(H451,H456)</f>
        <v>279</v>
      </c>
    </row>
    <row r="458" spans="2:8" ht="17.100000000000001" customHeight="1" x14ac:dyDescent="0.25">
      <c r="B458" s="779" t="s">
        <v>1396</v>
      </c>
      <c r="C458" s="780">
        <f>SUM(C361,C372,C384,C390,C400,C432,C438,C445,C451,C417)</f>
        <v>529</v>
      </c>
      <c r="D458" s="780">
        <f>SUM(D361,D372,D384,D390,D400,D432,D438,D445,D451,D417)</f>
        <v>589</v>
      </c>
      <c r="E458" s="780">
        <f>SUM(E361,E372,E384,E390,E400,E432,E438,E445,E451,E417)</f>
        <v>642</v>
      </c>
      <c r="F458" s="780">
        <f>SUM(F361,F372,F384,F390,F400,F432,F438,F445,F451,F417)</f>
        <v>642</v>
      </c>
      <c r="G458" s="780">
        <f>SUM(G451,G445,G438,G432,G417,G400,G390,G384,G372,G361)</f>
        <v>683</v>
      </c>
      <c r="H458" s="780">
        <f>SUM(H451,H445,H438,H432,H417,H400,H390,H384,H372,H361)</f>
        <v>672</v>
      </c>
    </row>
    <row r="459" spans="2:8" ht="17.100000000000001" customHeight="1" x14ac:dyDescent="0.25">
      <c r="B459" s="779" t="s">
        <v>1397</v>
      </c>
      <c r="C459" s="780">
        <f>SUM(C376,C392,C403,C427,C456)</f>
        <v>94</v>
      </c>
      <c r="D459" s="780">
        <f>SUM(D376,D392,D403,D427,D456)</f>
        <v>100</v>
      </c>
      <c r="E459" s="780">
        <f>SUM(E376,E392,E403,E427,E456)</f>
        <v>100</v>
      </c>
      <c r="F459" s="780">
        <f>SUM(F376,F392,F403,F427,F456)</f>
        <v>114</v>
      </c>
      <c r="G459" s="780">
        <f>SUM(G456,G427,G403,G392,G376)</f>
        <v>98</v>
      </c>
      <c r="H459" s="780">
        <f>SUM(H456,H427,H403,H392,H376)</f>
        <v>104</v>
      </c>
    </row>
    <row r="460" spans="2:8" ht="17.100000000000001" customHeight="1" x14ac:dyDescent="0.25">
      <c r="B460" s="760" t="s">
        <v>1398</v>
      </c>
      <c r="C460" s="761">
        <f>SUM(C458:C459)</f>
        <v>623</v>
      </c>
      <c r="D460" s="761">
        <f t="shared" ref="D460:F460" si="39">SUM(D458:D459)</f>
        <v>689</v>
      </c>
      <c r="E460" s="761">
        <f t="shared" si="39"/>
        <v>742</v>
      </c>
      <c r="F460" s="761">
        <f t="shared" si="39"/>
        <v>756</v>
      </c>
      <c r="G460" s="761">
        <f>SUM(G458:G459)</f>
        <v>781</v>
      </c>
      <c r="H460" s="761">
        <f>SUM(H458:H459)</f>
        <v>776</v>
      </c>
    </row>
    <row r="461" spans="2:8" ht="15" customHeight="1" x14ac:dyDescent="0.25">
      <c r="B461" s="768"/>
      <c r="C461" s="265"/>
      <c r="D461" s="265"/>
      <c r="E461" s="265"/>
      <c r="F461" s="265"/>
      <c r="G461" s="265"/>
      <c r="H461" s="265"/>
    </row>
    <row r="462" spans="2:8" ht="18" customHeight="1" x14ac:dyDescent="0.25">
      <c r="B462" s="769" t="s">
        <v>462</v>
      </c>
      <c r="C462" s="275"/>
      <c r="D462" s="275"/>
      <c r="E462" s="275"/>
      <c r="F462" s="275"/>
      <c r="G462" s="275"/>
      <c r="H462" s="275"/>
    </row>
    <row r="463" spans="2:8" ht="17.25" customHeight="1" x14ac:dyDescent="0.25">
      <c r="B463" s="771" t="s">
        <v>1399</v>
      </c>
      <c r="C463" s="261" t="s">
        <v>996</v>
      </c>
      <c r="D463" s="260" t="s">
        <v>997</v>
      </c>
      <c r="E463" s="261" t="s">
        <v>998</v>
      </c>
      <c r="F463" s="260" t="s">
        <v>522</v>
      </c>
    </row>
    <row r="464" spans="2:8" ht="18.75" customHeight="1" x14ac:dyDescent="0.25">
      <c r="B464" s="259" t="s">
        <v>1400</v>
      </c>
      <c r="C464" s="265">
        <v>45</v>
      </c>
      <c r="D464" s="265">
        <v>22</v>
      </c>
      <c r="E464" s="265">
        <v>30</v>
      </c>
      <c r="F464" s="265">
        <v>22</v>
      </c>
      <c r="G464" s="265">
        <v>19</v>
      </c>
      <c r="H464" s="265">
        <v>8</v>
      </c>
    </row>
    <row r="465" spans="2:8" ht="15.75" customHeight="1" x14ac:dyDescent="0.25">
      <c r="B465" s="259" t="s">
        <v>1401</v>
      </c>
      <c r="C465" s="265">
        <v>12</v>
      </c>
      <c r="D465" s="265">
        <v>6</v>
      </c>
      <c r="E465" s="265">
        <v>9</v>
      </c>
      <c r="F465" s="265">
        <v>13</v>
      </c>
      <c r="G465" s="265">
        <v>13</v>
      </c>
      <c r="H465" s="265">
        <v>11</v>
      </c>
    </row>
    <row r="466" spans="2:8" ht="15.75" customHeight="1" x14ac:dyDescent="0.25">
      <c r="B466" s="757" t="s">
        <v>1402</v>
      </c>
      <c r="C466" s="758">
        <f>SUM(C464:C465)</f>
        <v>57</v>
      </c>
      <c r="D466" s="758">
        <f t="shared" ref="D466:F466" si="40">SUM(D464:D465)</f>
        <v>28</v>
      </c>
      <c r="E466" s="758">
        <f t="shared" si="40"/>
        <v>39</v>
      </c>
      <c r="F466" s="758">
        <f t="shared" si="40"/>
        <v>35</v>
      </c>
      <c r="G466" s="758">
        <f>SUM(G464:G465)</f>
        <v>32</v>
      </c>
      <c r="H466" s="758">
        <f>SUM(H464:H465)</f>
        <v>19</v>
      </c>
    </row>
    <row r="467" spans="2:8" ht="15.75" customHeight="1" x14ac:dyDescent="0.25">
      <c r="B467" s="778" t="s">
        <v>1403</v>
      </c>
      <c r="C467" s="759">
        <v>57</v>
      </c>
      <c r="D467" s="759">
        <v>28</v>
      </c>
      <c r="E467" s="759">
        <v>39</v>
      </c>
      <c r="F467" s="759">
        <v>35</v>
      </c>
      <c r="G467" s="759">
        <f>G466</f>
        <v>32</v>
      </c>
      <c r="H467" s="759">
        <f>H466</f>
        <v>19</v>
      </c>
    </row>
    <row r="468" spans="2:8" ht="15.75" customHeight="1" x14ac:dyDescent="0.25">
      <c r="B468" s="269"/>
      <c r="C468" s="270"/>
      <c r="D468" s="270"/>
      <c r="E468" s="270"/>
      <c r="F468" s="270"/>
      <c r="G468" s="270"/>
      <c r="H468" s="270"/>
    </row>
    <row r="469" spans="2:8" ht="15.75" customHeight="1" x14ac:dyDescent="0.25">
      <c r="B469" s="740" t="s">
        <v>1404</v>
      </c>
      <c r="C469" s="268"/>
      <c r="D469" s="268"/>
      <c r="E469" s="268"/>
      <c r="F469" s="268"/>
      <c r="G469" s="1052"/>
      <c r="H469" s="1052"/>
    </row>
    <row r="470" spans="2:8" ht="15" customHeight="1" x14ac:dyDescent="0.25">
      <c r="B470" s="517" t="s">
        <v>1405</v>
      </c>
      <c r="C470" s="385">
        <v>206</v>
      </c>
      <c r="D470" s="385">
        <v>240</v>
      </c>
      <c r="E470" s="385">
        <v>214</v>
      </c>
      <c r="F470" s="385">
        <v>203</v>
      </c>
      <c r="G470" s="385">
        <v>154</v>
      </c>
      <c r="H470" s="385">
        <v>153</v>
      </c>
    </row>
    <row r="471" spans="2:8" ht="15.75" customHeight="1" x14ac:dyDescent="0.25">
      <c r="B471" s="757" t="s">
        <v>1406</v>
      </c>
      <c r="C471" s="758">
        <v>206</v>
      </c>
      <c r="D471" s="758">
        <v>240</v>
      </c>
      <c r="E471" s="758">
        <v>214</v>
      </c>
      <c r="F471" s="758">
        <v>203</v>
      </c>
      <c r="G471" s="758">
        <f>G470</f>
        <v>154</v>
      </c>
      <c r="H471" s="758">
        <f>H470</f>
        <v>153</v>
      </c>
    </row>
    <row r="472" spans="2:8" x14ac:dyDescent="0.25">
      <c r="B472" s="277" t="s">
        <v>1407</v>
      </c>
      <c r="C472" s="278">
        <v>206</v>
      </c>
      <c r="D472" s="278">
        <v>240</v>
      </c>
      <c r="E472" s="278">
        <v>214</v>
      </c>
      <c r="F472" s="278">
        <v>203</v>
      </c>
      <c r="G472" s="278">
        <f>G471</f>
        <v>154</v>
      </c>
      <c r="H472" s="278">
        <f>H471</f>
        <v>153</v>
      </c>
    </row>
    <row r="473" spans="2:8" ht="17.100000000000001" customHeight="1" x14ac:dyDescent="0.25">
      <c r="B473" s="790" t="s">
        <v>1408</v>
      </c>
      <c r="C473" s="791">
        <f>SUM(C467,C472)</f>
        <v>263</v>
      </c>
      <c r="D473" s="791">
        <f>SUM(D467,D472)</f>
        <v>268</v>
      </c>
      <c r="E473" s="791">
        <f>SUM(E467,E472)</f>
        <v>253</v>
      </c>
      <c r="F473" s="791">
        <f>SUM(F467,F472)</f>
        <v>238</v>
      </c>
      <c r="G473" s="791">
        <f>SUM(G466,G471)</f>
        <v>186</v>
      </c>
      <c r="H473" s="791">
        <f>SUM(H466,H471)</f>
        <v>172</v>
      </c>
    </row>
    <row r="474" spans="2:8" ht="17.100000000000001" customHeight="1" x14ac:dyDescent="0.25">
      <c r="B474" s="790" t="s">
        <v>1409</v>
      </c>
      <c r="C474" s="791">
        <f>C473</f>
        <v>263</v>
      </c>
      <c r="D474" s="791">
        <f>D473</f>
        <v>268</v>
      </c>
      <c r="E474" s="791">
        <f>E473</f>
        <v>253</v>
      </c>
      <c r="F474" s="791">
        <f>F473</f>
        <v>238</v>
      </c>
      <c r="G474" s="791">
        <v>0</v>
      </c>
      <c r="H474" s="791">
        <v>0</v>
      </c>
    </row>
    <row r="475" spans="2:8" ht="17.100000000000001" customHeight="1" x14ac:dyDescent="0.25">
      <c r="B475" s="760" t="s">
        <v>1410</v>
      </c>
      <c r="C475" s="788">
        <v>263</v>
      </c>
      <c r="D475" s="788">
        <v>268</v>
      </c>
      <c r="E475" s="788">
        <v>253</v>
      </c>
      <c r="F475" s="788">
        <v>238</v>
      </c>
      <c r="G475" s="789">
        <f>SUM(G473:G474)</f>
        <v>186</v>
      </c>
      <c r="H475" s="789">
        <f>SUM(H473:H474)</f>
        <v>172</v>
      </c>
    </row>
    <row r="476" spans="2:8" ht="18" customHeight="1" x14ac:dyDescent="0.25">
      <c r="B476" s="280"/>
      <c r="C476" s="281"/>
      <c r="D476" s="281"/>
      <c r="E476" s="281"/>
      <c r="F476" s="281"/>
      <c r="G476" s="281"/>
      <c r="H476" s="281"/>
    </row>
    <row r="477" spans="2:8" ht="18" customHeight="1" x14ac:dyDescent="0.25">
      <c r="B477" s="280"/>
      <c r="C477" s="281"/>
      <c r="D477" s="281"/>
      <c r="E477" s="281"/>
      <c r="F477" s="281"/>
      <c r="G477" s="743" t="s">
        <v>525</v>
      </c>
      <c r="H477" s="743" t="s">
        <v>526</v>
      </c>
    </row>
    <row r="478" spans="2:8" ht="18" customHeight="1" x14ac:dyDescent="0.25">
      <c r="B478" s="792" t="s">
        <v>1411</v>
      </c>
      <c r="C478" s="793">
        <f>SUM(C86,C142,C215,C283,C352,C458,C473)</f>
        <v>2839</v>
      </c>
      <c r="D478" s="793">
        <f>SUM(D86,D142,D215,D283,D352,D458,D473)</f>
        <v>3181</v>
      </c>
      <c r="E478" s="793">
        <f>SUM(E86,E142,E215,E283,E352,E458,E473)</f>
        <v>3323</v>
      </c>
      <c r="F478" s="793">
        <f>SUM(F86,F142,F215,F283,F352,F458,F473)</f>
        <v>3384</v>
      </c>
      <c r="G478" s="793">
        <f>SUM(G473,G458,G352,G283,G215,G142,G86)</f>
        <v>3765</v>
      </c>
      <c r="H478" s="793">
        <f>SUM(H473,H458,H352,H283,H215,H142,H86)</f>
        <v>3494</v>
      </c>
    </row>
    <row r="479" spans="2:8" ht="18" customHeight="1" x14ac:dyDescent="0.25">
      <c r="B479" s="792" t="s">
        <v>1412</v>
      </c>
      <c r="C479" s="794">
        <f>SUM(C87,C143,C216,C284,C353,C459)</f>
        <v>673</v>
      </c>
      <c r="D479" s="794">
        <f>SUM(D87,D143,D216,D284,D353,D459)</f>
        <v>730</v>
      </c>
      <c r="E479" s="794">
        <f>SUM(E87,E143,E216,E284,E353,E459)</f>
        <v>677</v>
      </c>
      <c r="F479" s="794">
        <f>SUM(F87,F143,F216,F284,F353,F459)</f>
        <v>722</v>
      </c>
      <c r="G479" s="794">
        <f>SUM(G474,G459,G353,G284,G216,G143,G87)</f>
        <v>936</v>
      </c>
      <c r="H479" s="794">
        <f>SUM(H474,H459,H353,H284,H216,H143,H87)</f>
        <v>1043</v>
      </c>
    </row>
    <row r="480" spans="2:8" ht="18" customHeight="1" x14ac:dyDescent="0.25">
      <c r="B480" s="792" t="s">
        <v>1413</v>
      </c>
      <c r="C480" s="795" t="s">
        <v>161</v>
      </c>
      <c r="D480" s="795" t="s">
        <v>161</v>
      </c>
      <c r="E480" s="795" t="s">
        <v>161</v>
      </c>
      <c r="F480" s="795" t="s">
        <v>161</v>
      </c>
      <c r="G480" s="794">
        <f>SUM(G354,G285,G217)</f>
        <v>26</v>
      </c>
      <c r="H480" s="794">
        <f>SUM(H354,H285,H217)</f>
        <v>32</v>
      </c>
    </row>
    <row r="481" spans="2:8" ht="18" customHeight="1" x14ac:dyDescent="0.25">
      <c r="B481" s="279" t="s">
        <v>1414</v>
      </c>
      <c r="C481" s="430">
        <f>SUM(C478:C480)</f>
        <v>3512</v>
      </c>
      <c r="D481" s="430">
        <f t="shared" ref="D481:F481" si="41">SUM(D478:D480)</f>
        <v>3911</v>
      </c>
      <c r="E481" s="430">
        <f t="shared" si="41"/>
        <v>4000</v>
      </c>
      <c r="F481" s="430">
        <f t="shared" si="41"/>
        <v>4106</v>
      </c>
      <c r="G481" s="430">
        <f>SUM(G478:G480)</f>
        <v>4727</v>
      </c>
      <c r="H481" s="430">
        <f>SUM(H478:H480)</f>
        <v>4569</v>
      </c>
    </row>
    <row r="482" spans="2:8" ht="15" customHeight="1" x14ac:dyDescent="0.25">
      <c r="B482" s="231"/>
      <c r="C482" s="226"/>
      <c r="D482" s="226"/>
      <c r="E482" s="226"/>
      <c r="F482" s="226"/>
    </row>
    <row r="483" spans="2:8" ht="15" customHeight="1" x14ac:dyDescent="0.25">
      <c r="B483" s="231"/>
      <c r="C483" s="226"/>
      <c r="D483" s="226"/>
      <c r="E483" s="226"/>
      <c r="F483" s="226"/>
    </row>
    <row r="484" spans="2:8" ht="15" customHeight="1" x14ac:dyDescent="0.25">
      <c r="B484" s="231"/>
      <c r="C484" s="226"/>
      <c r="D484" s="226"/>
      <c r="E484" s="226"/>
      <c r="F484" s="226"/>
      <c r="G484" s="519"/>
      <c r="H484" s="519"/>
    </row>
    <row r="485" spans="2:8" ht="15" customHeight="1" x14ac:dyDescent="0.25">
      <c r="B485" s="231"/>
      <c r="C485" s="226"/>
      <c r="D485" s="226"/>
      <c r="E485" s="226"/>
      <c r="F485" s="226"/>
    </row>
    <row r="486" spans="2:8" ht="15" customHeight="1" x14ac:dyDescent="0.25">
      <c r="B486" s="231"/>
      <c r="C486" s="226"/>
      <c r="D486" s="226"/>
      <c r="E486" s="226"/>
      <c r="F486" s="226"/>
    </row>
    <row r="487" spans="2:8" ht="15" customHeight="1" x14ac:dyDescent="0.25">
      <c r="B487" s="231"/>
      <c r="C487" s="226"/>
      <c r="D487" s="226"/>
      <c r="E487" s="226"/>
      <c r="F487" s="226"/>
    </row>
    <row r="488" spans="2:8" ht="15" customHeight="1" x14ac:dyDescent="0.25">
      <c r="B488" s="231"/>
      <c r="C488" s="226"/>
      <c r="D488" s="226"/>
      <c r="E488" s="226"/>
      <c r="F488" s="226"/>
    </row>
    <row r="489" spans="2:8" ht="15" customHeight="1" x14ac:dyDescent="0.25">
      <c r="B489" s="231"/>
      <c r="C489" s="226"/>
      <c r="D489" s="226"/>
      <c r="E489" s="226"/>
      <c r="F489" s="226"/>
    </row>
    <row r="490" spans="2:8" ht="15" customHeight="1" x14ac:dyDescent="0.25">
      <c r="B490" s="231"/>
      <c r="C490" s="226"/>
      <c r="D490" s="226"/>
      <c r="E490" s="226"/>
      <c r="F490" s="226"/>
    </row>
    <row r="491" spans="2:8" ht="15" customHeight="1" x14ac:dyDescent="0.25">
      <c r="B491" s="231"/>
      <c r="C491" s="226"/>
      <c r="D491" s="226"/>
      <c r="E491" s="226"/>
      <c r="F491" s="226"/>
    </row>
    <row r="492" spans="2:8" ht="15" customHeight="1" x14ac:dyDescent="0.25">
      <c r="B492" s="231"/>
      <c r="C492" s="226"/>
      <c r="D492" s="226"/>
      <c r="E492" s="226"/>
      <c r="F492" s="226"/>
    </row>
    <row r="493" spans="2:8" ht="15" customHeight="1" x14ac:dyDescent="0.25">
      <c r="B493" s="231"/>
      <c r="C493" s="226"/>
      <c r="D493" s="226"/>
      <c r="E493" s="226"/>
      <c r="F493" s="226"/>
    </row>
    <row r="494" spans="2:8" ht="15" customHeight="1" x14ac:dyDescent="0.25">
      <c r="B494" s="231"/>
      <c r="C494" s="226"/>
      <c r="D494" s="226"/>
      <c r="E494" s="226"/>
      <c r="F494" s="226"/>
    </row>
    <row r="495" spans="2:8" ht="15" customHeight="1" x14ac:dyDescent="0.25">
      <c r="B495" s="231"/>
      <c r="C495" s="226"/>
      <c r="D495" s="226"/>
      <c r="E495" s="226"/>
      <c r="F495" s="226"/>
    </row>
    <row r="496" spans="2:8" ht="15" customHeight="1" x14ac:dyDescent="0.25">
      <c r="B496" s="231"/>
      <c r="C496" s="226"/>
      <c r="D496" s="226"/>
      <c r="E496" s="226"/>
      <c r="F496" s="226"/>
    </row>
    <row r="497" spans="2:6" ht="15" customHeight="1" x14ac:dyDescent="0.25">
      <c r="B497" s="238"/>
      <c r="C497" s="228"/>
      <c r="D497" s="228"/>
      <c r="E497" s="228"/>
      <c r="F497" s="228"/>
    </row>
    <row r="498" spans="2:6" ht="15" customHeight="1" x14ac:dyDescent="0.25">
      <c r="B498" s="238"/>
      <c r="C498" s="229"/>
      <c r="D498" s="229"/>
      <c r="E498" s="226"/>
      <c r="F498" s="226"/>
    </row>
    <row r="499" spans="2:6" ht="15" customHeight="1" x14ac:dyDescent="0.25">
      <c r="B499" s="231"/>
      <c r="C499" s="221"/>
      <c r="D499" s="221"/>
      <c r="E499" s="220"/>
      <c r="F499" s="220"/>
    </row>
    <row r="500" spans="2:6" ht="15" customHeight="1" x14ac:dyDescent="0.25">
      <c r="B500" s="239"/>
      <c r="C500" s="226"/>
      <c r="D500" s="226"/>
      <c r="E500" s="226"/>
      <c r="F500" s="226"/>
    </row>
    <row r="501" spans="2:6" ht="15" customHeight="1" x14ac:dyDescent="0.25">
      <c r="B501" s="239"/>
      <c r="C501" s="226"/>
      <c r="D501" s="226"/>
      <c r="E501" s="226"/>
      <c r="F501" s="226"/>
    </row>
    <row r="502" spans="2:6" ht="15" customHeight="1" x14ac:dyDescent="0.25">
      <c r="B502" s="239"/>
      <c r="C502" s="226"/>
      <c r="D502" s="226"/>
      <c r="E502" s="226"/>
      <c r="F502" s="226"/>
    </row>
    <row r="503" spans="2:6" ht="15" customHeight="1" x14ac:dyDescent="0.25">
      <c r="B503" s="239"/>
      <c r="C503" s="230"/>
      <c r="D503" s="230"/>
      <c r="E503" s="230"/>
      <c r="F503" s="230"/>
    </row>
    <row r="504" spans="2:6" ht="23.25" customHeight="1" x14ac:dyDescent="0.25">
      <c r="B504" s="239"/>
      <c r="C504" s="226"/>
      <c r="D504" s="226"/>
      <c r="E504" s="226"/>
      <c r="F504" s="226"/>
    </row>
    <row r="505" spans="2:6" ht="15" customHeight="1" x14ac:dyDescent="0.25">
      <c r="B505" s="239"/>
      <c r="C505" s="226"/>
      <c r="D505" s="226"/>
      <c r="E505" s="226"/>
      <c r="F505" s="226"/>
    </row>
    <row r="506" spans="2:6" ht="25.5" customHeight="1" x14ac:dyDescent="0.25">
      <c r="B506" s="239"/>
      <c r="C506" s="221"/>
      <c r="D506" s="221"/>
      <c r="E506" s="220"/>
      <c r="F506" s="220"/>
    </row>
    <row r="507" spans="2:6" ht="25.5" customHeight="1" x14ac:dyDescent="0.25">
      <c r="B507" s="239"/>
      <c r="C507" s="223"/>
      <c r="D507" s="226"/>
      <c r="E507" s="226"/>
      <c r="F507" s="226"/>
    </row>
    <row r="508" spans="2:6" ht="15" customHeight="1" x14ac:dyDescent="0.25">
      <c r="B508" s="239"/>
      <c r="C508" s="226"/>
      <c r="D508" s="226"/>
      <c r="E508" s="226"/>
      <c r="F508" s="226"/>
    </row>
    <row r="509" spans="2:6" ht="15" customHeight="1" x14ac:dyDescent="0.25">
      <c r="B509" s="239"/>
      <c r="C509" s="226"/>
      <c r="D509" s="226"/>
      <c r="E509" s="226"/>
      <c r="F509" s="226"/>
    </row>
    <row r="510" spans="2:6" x14ac:dyDescent="0.25">
      <c r="B510" s="239"/>
      <c r="C510" s="226"/>
      <c r="D510" s="226"/>
      <c r="E510" s="226"/>
      <c r="F510" s="226"/>
    </row>
    <row r="511" spans="2:6" x14ac:dyDescent="0.25">
      <c r="B511" s="239"/>
      <c r="C511" s="226"/>
      <c r="D511" s="226"/>
      <c r="E511" s="226"/>
      <c r="F511" s="226"/>
    </row>
    <row r="512" spans="2:6" ht="24.75" customHeight="1" x14ac:dyDescent="0.25">
      <c r="B512" s="239"/>
      <c r="C512" s="226"/>
      <c r="D512" s="226"/>
      <c r="E512" s="226"/>
      <c r="F512" s="226"/>
    </row>
    <row r="513" spans="2:6" ht="26.25" customHeight="1" x14ac:dyDescent="0.25">
      <c r="B513" s="239"/>
      <c r="C513" s="223"/>
      <c r="D513" s="226"/>
      <c r="E513" s="226"/>
      <c r="F513" s="226"/>
    </row>
    <row r="514" spans="2:6" ht="24" customHeight="1" x14ac:dyDescent="0.25">
      <c r="B514" s="239"/>
      <c r="C514" s="226"/>
      <c r="D514" s="226"/>
      <c r="E514" s="226"/>
      <c r="F514" s="226"/>
    </row>
    <row r="515" spans="2:6" ht="30.75" customHeight="1" x14ac:dyDescent="0.25">
      <c r="B515" s="239"/>
      <c r="C515" s="226"/>
      <c r="D515" s="226"/>
      <c r="E515" s="226"/>
      <c r="F515" s="226"/>
    </row>
    <row r="516" spans="2:6" ht="15" customHeight="1" x14ac:dyDescent="0.25">
      <c r="B516" s="239"/>
      <c r="C516" s="226"/>
      <c r="D516" s="226"/>
      <c r="E516" s="226"/>
      <c r="F516" s="226"/>
    </row>
    <row r="517" spans="2:6" x14ac:dyDescent="0.25">
      <c r="B517" s="239"/>
      <c r="C517" s="226"/>
      <c r="D517" s="226"/>
      <c r="E517" s="226"/>
      <c r="F517" s="226"/>
    </row>
    <row r="518" spans="2:6" ht="27" customHeight="1" x14ac:dyDescent="0.25">
      <c r="B518" s="231"/>
      <c r="C518" s="221"/>
      <c r="D518" s="221"/>
      <c r="E518" s="220"/>
      <c r="F518" s="220"/>
    </row>
    <row r="519" spans="2:6" ht="24.75" customHeight="1" x14ac:dyDescent="0.25">
      <c r="B519" s="231"/>
      <c r="C519" s="223"/>
      <c r="D519" s="226"/>
      <c r="E519" s="226"/>
      <c r="F519" s="226"/>
    </row>
    <row r="520" spans="2:6" ht="15" customHeight="1" x14ac:dyDescent="0.25">
      <c r="B520" s="231"/>
      <c r="C520" s="226"/>
      <c r="D520" s="226"/>
      <c r="E520" s="226"/>
      <c r="F520" s="226"/>
    </row>
    <row r="521" spans="2:6" ht="15" customHeight="1" x14ac:dyDescent="0.25">
      <c r="B521" s="231"/>
      <c r="C521" s="226"/>
      <c r="D521" s="226"/>
      <c r="E521" s="226"/>
      <c r="F521" s="226"/>
    </row>
    <row r="522" spans="2:6" x14ac:dyDescent="0.25">
      <c r="B522" s="231"/>
      <c r="C522" s="226"/>
      <c r="D522" s="226"/>
      <c r="E522" s="226"/>
      <c r="F522" s="226"/>
    </row>
    <row r="523" spans="2:6" x14ac:dyDescent="0.25">
      <c r="B523" s="238"/>
      <c r="C523" s="228"/>
      <c r="D523" s="228"/>
      <c r="E523" s="228"/>
      <c r="F523" s="228"/>
    </row>
    <row r="524" spans="2:6" ht="15" customHeight="1" x14ac:dyDescent="0.25">
      <c r="B524" s="238"/>
      <c r="C524" s="229"/>
      <c r="D524" s="229"/>
      <c r="E524" s="226"/>
      <c r="F524" s="226"/>
    </row>
    <row r="525" spans="2:6" ht="15" customHeight="1" x14ac:dyDescent="0.25">
      <c r="B525" s="231"/>
      <c r="C525" s="220"/>
      <c r="D525" s="220"/>
      <c r="E525" s="220"/>
      <c r="F525" s="226"/>
    </row>
    <row r="526" spans="2:6" ht="15.75" customHeight="1" x14ac:dyDescent="0.25">
      <c r="B526" s="231"/>
      <c r="C526" s="232"/>
      <c r="D526" s="232"/>
      <c r="E526" s="226"/>
      <c r="F526" s="226"/>
    </row>
    <row r="527" spans="2:6" ht="15.75" customHeight="1" x14ac:dyDescent="0.25">
      <c r="B527" s="231"/>
      <c r="C527" s="232"/>
      <c r="D527" s="232"/>
      <c r="E527" s="226"/>
      <c r="F527" s="226"/>
    </row>
    <row r="528" spans="2:6" x14ac:dyDescent="0.25">
      <c r="B528" s="231"/>
      <c r="C528" s="232"/>
      <c r="D528" s="232"/>
      <c r="E528" s="226"/>
      <c r="F528" s="226"/>
    </row>
    <row r="529" spans="2:6" x14ac:dyDescent="0.25">
      <c r="B529" s="227"/>
      <c r="C529" s="232"/>
      <c r="D529" s="232"/>
      <c r="E529" s="226"/>
      <c r="F529" s="226"/>
    </row>
    <row r="530" spans="2:6" x14ac:dyDescent="0.25">
      <c r="B530" s="240"/>
      <c r="C530" s="232"/>
      <c r="D530" s="232"/>
      <c r="E530" s="232"/>
      <c r="F530" s="232"/>
    </row>
    <row r="531" spans="2:6" ht="15" customHeight="1" x14ac:dyDescent="0.25">
      <c r="B531" s="240"/>
      <c r="C531" s="232"/>
      <c r="D531" s="232"/>
      <c r="E531" s="232"/>
      <c r="F531" s="232"/>
    </row>
    <row r="532" spans="2:6" ht="15" customHeight="1" x14ac:dyDescent="0.25">
      <c r="B532" s="240"/>
      <c r="C532" s="232"/>
      <c r="D532" s="232"/>
      <c r="E532" s="232"/>
      <c r="F532" s="232"/>
    </row>
    <row r="533" spans="2:6" ht="15.75" customHeight="1" x14ac:dyDescent="0.25">
      <c r="B533" s="241"/>
      <c r="C533" s="222"/>
      <c r="D533" s="222"/>
      <c r="E533" s="222"/>
      <c r="F533" s="222"/>
    </row>
    <row r="534" spans="2:6" ht="15" customHeight="1" x14ac:dyDescent="0.25">
      <c r="B534" s="231"/>
      <c r="C534" s="220"/>
      <c r="D534" s="220"/>
      <c r="E534" s="220"/>
      <c r="F534" s="220"/>
    </row>
    <row r="535" spans="2:6" ht="15" customHeight="1" x14ac:dyDescent="0.25">
      <c r="B535" s="231"/>
      <c r="C535" s="224"/>
      <c r="D535" s="224"/>
      <c r="E535" s="224"/>
      <c r="F535" s="224"/>
    </row>
    <row r="536" spans="2:6" ht="15.75" customHeight="1" x14ac:dyDescent="0.25">
      <c r="B536" s="231"/>
      <c r="C536" s="232"/>
      <c r="D536" s="232"/>
      <c r="E536" s="232"/>
      <c r="F536" s="226"/>
    </row>
    <row r="537" spans="2:6" ht="15" customHeight="1" x14ac:dyDescent="0.25">
      <c r="B537" s="231"/>
      <c r="C537" s="232"/>
      <c r="D537" s="232"/>
      <c r="E537" s="232"/>
      <c r="F537" s="226"/>
    </row>
    <row r="538" spans="2:6" x14ac:dyDescent="0.25">
      <c r="B538" s="231"/>
      <c r="C538" s="232"/>
      <c r="D538" s="232"/>
      <c r="E538" s="226"/>
      <c r="F538" s="226"/>
    </row>
    <row r="539" spans="2:6" x14ac:dyDescent="0.25">
      <c r="B539" s="231"/>
      <c r="C539" s="232"/>
      <c r="D539" s="232"/>
      <c r="E539" s="232"/>
      <c r="F539" s="226"/>
    </row>
    <row r="540" spans="2:6" ht="28.5" customHeight="1" x14ac:dyDescent="0.25">
      <c r="B540" s="231"/>
      <c r="C540" s="232"/>
      <c r="D540" s="232"/>
      <c r="E540" s="232"/>
      <c r="F540" s="226"/>
    </row>
    <row r="541" spans="2:6" ht="26.25" customHeight="1" x14ac:dyDescent="0.25">
      <c r="B541" s="231"/>
      <c r="C541" s="232"/>
      <c r="D541" s="232"/>
      <c r="E541" s="232"/>
      <c r="F541" s="232"/>
    </row>
    <row r="542" spans="2:6" ht="18" customHeight="1" x14ac:dyDescent="0.25">
      <c r="B542" s="239"/>
      <c r="C542" s="232"/>
      <c r="D542" s="232"/>
      <c r="E542" s="232"/>
      <c r="F542" s="226"/>
    </row>
    <row r="543" spans="2:6" ht="24.75" customHeight="1" x14ac:dyDescent="0.25">
      <c r="B543" s="239"/>
      <c r="C543" s="232"/>
      <c r="D543" s="232"/>
      <c r="E543" s="232"/>
      <c r="F543" s="226"/>
    </row>
    <row r="544" spans="2:6" ht="25.5" customHeight="1" x14ac:dyDescent="0.25">
      <c r="B544" s="239"/>
      <c r="C544" s="232"/>
      <c r="D544" s="232"/>
      <c r="E544" s="232"/>
      <c r="F544" s="226"/>
    </row>
    <row r="545" spans="2:6" ht="15" customHeight="1" x14ac:dyDescent="0.25">
      <c r="B545" s="239"/>
      <c r="C545" s="232"/>
      <c r="D545" s="232"/>
      <c r="E545" s="232"/>
      <c r="F545" s="226"/>
    </row>
    <row r="546" spans="2:6" x14ac:dyDescent="0.25">
      <c r="B546" s="238"/>
      <c r="C546" s="228"/>
      <c r="D546" s="228"/>
      <c r="E546" s="228"/>
      <c r="F546" s="228"/>
    </row>
    <row r="547" spans="2:6" ht="15" customHeight="1" x14ac:dyDescent="0.25">
      <c r="B547" s="238"/>
      <c r="C547" s="229"/>
      <c r="D547" s="229"/>
      <c r="E547" s="226"/>
      <c r="F547" s="226"/>
    </row>
    <row r="548" spans="2:6" ht="24.75" customHeight="1" x14ac:dyDescent="0.25">
      <c r="B548" s="231"/>
      <c r="C548" s="220"/>
      <c r="D548" s="220"/>
      <c r="E548" s="220"/>
      <c r="F548" s="220"/>
    </row>
    <row r="549" spans="2:6" ht="26.25" customHeight="1" x14ac:dyDescent="0.25">
      <c r="B549" s="239"/>
      <c r="C549" s="232"/>
      <c r="D549" s="232"/>
      <c r="E549" s="232"/>
      <c r="F549" s="226"/>
    </row>
    <row r="550" spans="2:6" ht="15.75" customHeight="1" x14ac:dyDescent="0.25">
      <c r="B550" s="239"/>
      <c r="C550" s="232"/>
      <c r="D550" s="232"/>
      <c r="E550" s="232"/>
      <c r="F550" s="226"/>
    </row>
    <row r="551" spans="2:6" x14ac:dyDescent="0.25">
      <c r="B551" s="239"/>
      <c r="C551" s="232"/>
      <c r="D551" s="232"/>
      <c r="E551" s="232"/>
      <c r="F551" s="226"/>
    </row>
    <row r="552" spans="2:6" x14ac:dyDescent="0.25">
      <c r="B552" s="239"/>
      <c r="C552" s="226"/>
      <c r="D552" s="226"/>
      <c r="E552" s="226"/>
      <c r="F552" s="226"/>
    </row>
    <row r="553" spans="2:6" x14ac:dyDescent="0.25">
      <c r="B553" s="239"/>
      <c r="C553" s="226"/>
      <c r="D553" s="226"/>
      <c r="E553" s="226"/>
      <c r="F553" s="226"/>
    </row>
    <row r="554" spans="2:6" ht="30" customHeight="1" x14ac:dyDescent="0.25">
      <c r="B554" s="239"/>
      <c r="C554" s="232"/>
      <c r="D554" s="232"/>
      <c r="E554" s="232"/>
      <c r="F554" s="232"/>
    </row>
    <row r="555" spans="2:6" ht="24" customHeight="1" x14ac:dyDescent="0.25">
      <c r="B555" s="239"/>
      <c r="C555" s="232"/>
      <c r="D555" s="232"/>
      <c r="E555" s="232"/>
      <c r="F555" s="232"/>
    </row>
    <row r="556" spans="2:6" ht="25.5" customHeight="1" x14ac:dyDescent="0.25">
      <c r="B556" s="239"/>
      <c r="C556" s="220"/>
      <c r="D556" s="220"/>
      <c r="E556" s="220"/>
      <c r="F556" s="220"/>
    </row>
    <row r="557" spans="2:6" ht="29.25" customHeight="1" x14ac:dyDescent="0.25">
      <c r="B557" s="239"/>
      <c r="C557" s="226"/>
      <c r="D557" s="226"/>
      <c r="E557" s="226"/>
      <c r="F557" s="226"/>
    </row>
    <row r="558" spans="2:6" ht="15" customHeight="1" x14ac:dyDescent="0.25">
      <c r="B558" s="239"/>
      <c r="C558" s="226"/>
      <c r="D558" s="226"/>
      <c r="E558" s="226"/>
      <c r="F558" s="226"/>
    </row>
    <row r="559" spans="2:6" ht="15" customHeight="1" x14ac:dyDescent="0.25">
      <c r="B559" s="239"/>
      <c r="C559" s="226"/>
      <c r="D559" s="226"/>
      <c r="E559" s="226"/>
      <c r="F559" s="226"/>
    </row>
    <row r="560" spans="2:6" x14ac:dyDescent="0.25">
      <c r="B560" s="239"/>
      <c r="C560" s="226"/>
      <c r="D560" s="226"/>
      <c r="E560" s="226"/>
      <c r="F560" s="226"/>
    </row>
    <row r="561" spans="2:6" x14ac:dyDescent="0.25">
      <c r="B561" s="239"/>
      <c r="C561" s="226"/>
      <c r="D561" s="226"/>
      <c r="E561" s="226"/>
      <c r="F561" s="226"/>
    </row>
    <row r="562" spans="2:6" ht="27" customHeight="1" x14ac:dyDescent="0.25">
      <c r="B562" s="239"/>
      <c r="C562" s="226"/>
      <c r="D562" s="226"/>
      <c r="E562" s="226"/>
      <c r="F562" s="226"/>
    </row>
    <row r="563" spans="2:6" ht="21.75" customHeight="1" x14ac:dyDescent="0.25">
      <c r="B563" s="239"/>
      <c r="C563" s="226"/>
      <c r="D563" s="226"/>
      <c r="E563" s="226"/>
      <c r="F563" s="226"/>
    </row>
    <row r="564" spans="2:6" ht="21.75" customHeight="1" x14ac:dyDescent="0.25">
      <c r="B564" s="239"/>
      <c r="C564" s="226"/>
      <c r="D564" s="226"/>
      <c r="E564" s="226"/>
      <c r="F564" s="226"/>
    </row>
    <row r="565" spans="2:6" ht="21.75" customHeight="1" x14ac:dyDescent="0.25">
      <c r="B565" s="239"/>
      <c r="C565" s="226"/>
      <c r="D565" s="226"/>
      <c r="E565" s="226"/>
      <c r="F565" s="226"/>
    </row>
    <row r="566" spans="2:6" ht="27.75" customHeight="1" x14ac:dyDescent="0.25">
      <c r="B566" s="239"/>
      <c r="C566" s="226"/>
      <c r="D566" s="226"/>
      <c r="E566" s="226"/>
      <c r="F566" s="226"/>
    </row>
    <row r="567" spans="2:6" ht="15" customHeight="1" x14ac:dyDescent="0.25">
      <c r="B567" s="239"/>
      <c r="C567" s="226"/>
      <c r="D567" s="226"/>
      <c r="E567" s="226"/>
      <c r="F567" s="226"/>
    </row>
    <row r="568" spans="2:6" x14ac:dyDescent="0.25">
      <c r="B568" s="238"/>
      <c r="C568" s="228"/>
      <c r="D568" s="228"/>
      <c r="E568" s="228"/>
      <c r="F568" s="228"/>
    </row>
    <row r="569" spans="2:6" ht="26.25" customHeight="1" x14ac:dyDescent="0.25">
      <c r="B569" s="238"/>
      <c r="C569" s="229"/>
      <c r="D569" s="229"/>
      <c r="E569" s="226"/>
      <c r="F569" s="226"/>
    </row>
    <row r="570" spans="2:6" ht="24" customHeight="1" x14ac:dyDescent="0.25">
      <c r="B570" s="239"/>
      <c r="C570" s="220"/>
      <c r="D570" s="220"/>
      <c r="E570" s="220"/>
      <c r="F570" s="220"/>
    </row>
    <row r="571" spans="2:6" ht="24" customHeight="1" x14ac:dyDescent="0.25">
      <c r="B571" s="239"/>
      <c r="C571" s="226"/>
      <c r="D571" s="226"/>
      <c r="E571" s="226"/>
      <c r="F571" s="226"/>
    </row>
    <row r="572" spans="2:6" ht="15.75" customHeight="1" x14ac:dyDescent="0.25">
      <c r="B572" s="239"/>
      <c r="C572" s="226"/>
      <c r="D572" s="226"/>
      <c r="E572" s="226"/>
      <c r="F572" s="226"/>
    </row>
    <row r="573" spans="2:6" x14ac:dyDescent="0.25">
      <c r="B573" s="239"/>
      <c r="C573" s="226"/>
      <c r="D573" s="226"/>
      <c r="E573" s="226"/>
      <c r="F573" s="226"/>
    </row>
    <row r="574" spans="2:6" x14ac:dyDescent="0.25">
      <c r="B574" s="239"/>
      <c r="C574" s="226"/>
      <c r="D574" s="226"/>
      <c r="E574" s="226"/>
      <c r="F574" s="226"/>
    </row>
    <row r="575" spans="2:6" x14ac:dyDescent="0.25">
      <c r="B575" s="239"/>
      <c r="C575" s="226"/>
      <c r="D575" s="226"/>
      <c r="E575" s="226"/>
      <c r="F575" s="226"/>
    </row>
    <row r="576" spans="2:6" ht="24" customHeight="1" x14ac:dyDescent="0.25">
      <c r="B576" s="239"/>
      <c r="C576" s="226"/>
      <c r="D576" s="226"/>
      <c r="E576" s="226"/>
      <c r="F576" s="226"/>
    </row>
    <row r="577" spans="2:6" ht="24" customHeight="1" x14ac:dyDescent="0.25">
      <c r="B577" s="239"/>
      <c r="C577" s="220"/>
      <c r="D577" s="220"/>
      <c r="E577" s="220"/>
      <c r="F577" s="220"/>
    </row>
    <row r="578" spans="2:6" ht="24" customHeight="1" x14ac:dyDescent="0.25">
      <c r="B578" s="239"/>
      <c r="C578" s="226"/>
      <c r="D578" s="226"/>
      <c r="E578" s="226"/>
      <c r="F578" s="226"/>
    </row>
    <row r="579" spans="2:6" ht="15" customHeight="1" x14ac:dyDescent="0.25">
      <c r="B579" s="239"/>
      <c r="C579" s="226"/>
      <c r="D579" s="226"/>
      <c r="E579" s="226"/>
      <c r="F579" s="226"/>
    </row>
    <row r="580" spans="2:6" ht="15" customHeight="1" x14ac:dyDescent="0.25">
      <c r="B580" s="239"/>
      <c r="C580" s="226"/>
      <c r="D580" s="226"/>
      <c r="E580" s="226"/>
      <c r="F580" s="226"/>
    </row>
    <row r="581" spans="2:6" x14ac:dyDescent="0.25">
      <c r="B581" s="239"/>
      <c r="C581" s="226"/>
      <c r="D581" s="226"/>
      <c r="E581" s="226"/>
      <c r="F581" s="226"/>
    </row>
    <row r="582" spans="2:6" x14ac:dyDescent="0.25">
      <c r="B582" s="239"/>
      <c r="C582" s="226"/>
      <c r="D582" s="226"/>
      <c r="E582" s="226"/>
      <c r="F582" s="226"/>
    </row>
    <row r="583" spans="2:6" ht="15" customHeight="1" x14ac:dyDescent="0.25">
      <c r="B583" s="239"/>
      <c r="C583" s="226"/>
      <c r="D583" s="226"/>
      <c r="E583" s="226"/>
      <c r="F583" s="226"/>
    </row>
    <row r="584" spans="2:6" ht="15" customHeight="1" x14ac:dyDescent="0.25">
      <c r="B584" s="239"/>
      <c r="C584" s="226"/>
      <c r="D584" s="226"/>
      <c r="E584" s="226"/>
      <c r="F584" s="226"/>
    </row>
    <row r="585" spans="2:6" ht="15" customHeight="1" x14ac:dyDescent="0.25">
      <c r="B585" s="239"/>
      <c r="C585" s="226"/>
      <c r="D585" s="226"/>
      <c r="E585" s="226"/>
      <c r="F585" s="226"/>
    </row>
    <row r="586" spans="2:6" ht="15" customHeight="1" x14ac:dyDescent="0.25">
      <c r="B586" s="239"/>
      <c r="C586" s="226"/>
      <c r="D586" s="226"/>
      <c r="E586" s="226"/>
      <c r="F586" s="226"/>
    </row>
    <row r="587" spans="2:6" x14ac:dyDescent="0.25">
      <c r="B587" s="239"/>
      <c r="C587" s="226"/>
      <c r="D587" s="226"/>
      <c r="E587" s="226"/>
      <c r="F587" s="226"/>
    </row>
    <row r="588" spans="2:6" ht="15" customHeight="1" x14ac:dyDescent="0.25">
      <c r="B588" s="239"/>
      <c r="C588" s="226"/>
      <c r="D588" s="226"/>
      <c r="E588" s="226"/>
      <c r="F588" s="226"/>
    </row>
    <row r="589" spans="2:6" ht="15" customHeight="1" x14ac:dyDescent="0.25">
      <c r="B589" s="239"/>
      <c r="C589" s="226"/>
      <c r="D589" s="226"/>
      <c r="E589" s="226"/>
      <c r="F589" s="226"/>
    </row>
    <row r="590" spans="2:6" ht="25.5" customHeight="1" x14ac:dyDescent="0.25">
      <c r="B590" s="239"/>
      <c r="C590" s="220"/>
      <c r="D590" s="220"/>
      <c r="E590" s="220"/>
      <c r="F590" s="220"/>
    </row>
    <row r="591" spans="2:6" ht="25.5" customHeight="1" x14ac:dyDescent="0.25">
      <c r="B591" s="239"/>
      <c r="C591" s="226"/>
      <c r="D591" s="226"/>
      <c r="E591" s="226"/>
      <c r="F591" s="226"/>
    </row>
    <row r="592" spans="2:6" ht="15" customHeight="1" x14ac:dyDescent="0.25">
      <c r="B592" s="239"/>
      <c r="C592" s="226"/>
      <c r="D592" s="226"/>
      <c r="E592" s="226"/>
      <c r="F592" s="226"/>
    </row>
    <row r="593" spans="2:6" ht="15" customHeight="1" x14ac:dyDescent="0.25">
      <c r="B593" s="239"/>
      <c r="C593" s="226"/>
      <c r="D593" s="226"/>
      <c r="E593" s="226"/>
      <c r="F593" s="226"/>
    </row>
    <row r="594" spans="2:6" x14ac:dyDescent="0.25">
      <c r="B594" s="239"/>
      <c r="C594" s="226"/>
      <c r="D594" s="226"/>
      <c r="E594" s="226"/>
      <c r="F594" s="226"/>
    </row>
    <row r="595" spans="2:6" x14ac:dyDescent="0.25">
      <c r="B595" s="238"/>
      <c r="C595" s="228"/>
      <c r="D595" s="228"/>
      <c r="E595" s="228"/>
      <c r="F595" s="228"/>
    </row>
    <row r="596" spans="2:6" ht="15" customHeight="1" x14ac:dyDescent="0.25">
      <c r="B596" s="238"/>
      <c r="C596" s="229"/>
      <c r="D596" s="229"/>
      <c r="E596" s="226"/>
      <c r="F596" s="226"/>
    </row>
    <row r="597" spans="2:6" ht="15" customHeight="1" x14ac:dyDescent="0.25">
      <c r="B597" s="231"/>
      <c r="C597" s="220"/>
      <c r="D597" s="220"/>
      <c r="E597" s="220"/>
      <c r="F597" s="220"/>
    </row>
    <row r="598" spans="2:6" ht="15" customHeight="1" x14ac:dyDescent="0.25">
      <c r="B598" s="231"/>
      <c r="C598" s="226"/>
      <c r="D598" s="226"/>
      <c r="E598" s="226"/>
      <c r="F598" s="226"/>
    </row>
    <row r="599" spans="2:6" ht="15.75" customHeight="1" x14ac:dyDescent="0.25">
      <c r="B599" s="231"/>
      <c r="C599" s="226"/>
      <c r="D599" s="226"/>
      <c r="E599" s="226"/>
      <c r="F599" s="226"/>
    </row>
    <row r="600" spans="2:6" x14ac:dyDescent="0.25">
      <c r="B600" s="239"/>
      <c r="C600" s="226"/>
      <c r="D600" s="226"/>
      <c r="E600" s="226"/>
      <c r="F600" s="226"/>
    </row>
    <row r="601" spans="2:6" x14ac:dyDescent="0.25">
      <c r="B601" s="231"/>
      <c r="C601" s="226"/>
      <c r="D601" s="226"/>
      <c r="E601" s="226"/>
      <c r="F601" s="226"/>
    </row>
    <row r="602" spans="2:6" x14ac:dyDescent="0.25">
      <c r="B602" s="231"/>
      <c r="C602" s="226"/>
      <c r="D602" s="226"/>
      <c r="E602" s="226"/>
      <c r="F602" s="226"/>
    </row>
    <row r="603" spans="2:6" ht="15" customHeight="1" x14ac:dyDescent="0.25">
      <c r="B603" s="239"/>
      <c r="C603" s="226"/>
      <c r="D603" s="226"/>
      <c r="E603" s="226"/>
      <c r="F603" s="226"/>
    </row>
    <row r="604" spans="2:6" ht="15" customHeight="1" x14ac:dyDescent="0.25">
      <c r="B604" s="231"/>
      <c r="C604" s="226"/>
      <c r="D604" s="226"/>
      <c r="E604" s="226"/>
      <c r="F604" s="226"/>
    </row>
    <row r="605" spans="2:6" x14ac:dyDescent="0.25">
      <c r="B605" s="231"/>
      <c r="C605" s="220"/>
      <c r="D605" s="220"/>
      <c r="E605" s="220"/>
      <c r="F605" s="226"/>
    </row>
    <row r="606" spans="2:6" ht="27" customHeight="1" x14ac:dyDescent="0.25">
      <c r="B606" s="231"/>
      <c r="C606" s="226"/>
      <c r="D606" s="226"/>
      <c r="E606" s="220"/>
      <c r="F606" s="226"/>
    </row>
    <row r="607" spans="2:6" ht="15" customHeight="1" x14ac:dyDescent="0.25">
      <c r="B607" s="231"/>
      <c r="C607" s="226"/>
      <c r="D607" s="226"/>
      <c r="E607" s="226"/>
      <c r="F607" s="226"/>
    </row>
    <row r="608" spans="2:6" ht="15" customHeight="1" x14ac:dyDescent="0.25">
      <c r="B608" s="231"/>
      <c r="C608" s="226"/>
      <c r="D608" s="226"/>
      <c r="E608" s="226"/>
      <c r="F608" s="226"/>
    </row>
    <row r="609" spans="2:6" x14ac:dyDescent="0.25">
      <c r="B609" s="231"/>
      <c r="C609" s="226"/>
      <c r="D609" s="226"/>
      <c r="E609" s="220"/>
      <c r="F609" s="226"/>
    </row>
    <row r="610" spans="2:6" x14ac:dyDescent="0.25">
      <c r="B610" s="231"/>
      <c r="C610" s="226"/>
      <c r="D610" s="226"/>
      <c r="E610" s="226"/>
      <c r="F610" s="226"/>
    </row>
    <row r="611" spans="2:6" ht="30.75" customHeight="1" x14ac:dyDescent="0.25">
      <c r="B611" s="231"/>
      <c r="C611" s="226"/>
      <c r="D611" s="226"/>
      <c r="E611" s="226"/>
      <c r="F611" s="226"/>
    </row>
    <row r="612" spans="2:6" ht="15" customHeight="1" x14ac:dyDescent="0.25">
      <c r="B612" s="227"/>
      <c r="C612" s="226"/>
      <c r="D612" s="226"/>
      <c r="E612" s="226"/>
      <c r="F612" s="226"/>
    </row>
    <row r="613" spans="2:6" x14ac:dyDescent="0.25">
      <c r="B613" s="240"/>
      <c r="C613" s="226"/>
      <c r="D613" s="226"/>
      <c r="E613" s="226"/>
      <c r="F613" s="226"/>
    </row>
    <row r="614" spans="2:6" ht="24" customHeight="1" x14ac:dyDescent="0.25">
      <c r="B614" s="240"/>
      <c r="C614" s="226"/>
      <c r="D614" s="226"/>
      <c r="E614" s="226"/>
      <c r="F614" s="226"/>
    </row>
    <row r="615" spans="2:6" ht="15" customHeight="1" x14ac:dyDescent="0.25">
      <c r="B615" s="240"/>
      <c r="C615" s="226"/>
      <c r="D615" s="226"/>
      <c r="E615" s="226"/>
      <c r="F615" s="226"/>
    </row>
    <row r="616" spans="2:6" ht="15.75" customHeight="1" x14ac:dyDescent="0.25">
      <c r="B616" s="241"/>
      <c r="C616" s="222"/>
      <c r="D616" s="222"/>
      <c r="E616" s="222"/>
      <c r="F616" s="233"/>
    </row>
    <row r="617" spans="2:6" ht="27.75" customHeight="1" x14ac:dyDescent="0.25">
      <c r="B617" s="231"/>
      <c r="C617" s="220"/>
      <c r="D617" s="220"/>
      <c r="E617" s="222"/>
      <c r="F617" s="233"/>
    </row>
    <row r="618" spans="2:6" ht="15" customHeight="1" x14ac:dyDescent="0.25">
      <c r="B618" s="231"/>
      <c r="C618" s="224"/>
      <c r="D618" s="224"/>
      <c r="E618" s="220"/>
      <c r="F618" s="234"/>
    </row>
    <row r="619" spans="2:6" ht="15.75" customHeight="1" x14ac:dyDescent="0.25">
      <c r="B619" s="231"/>
      <c r="C619" s="220"/>
      <c r="D619" s="233"/>
      <c r="E619" s="232"/>
      <c r="F619" s="226"/>
    </row>
    <row r="620" spans="2:6" ht="15" customHeight="1" x14ac:dyDescent="0.25">
      <c r="B620" s="231"/>
      <c r="C620" s="220"/>
      <c r="D620" s="233"/>
      <c r="E620" s="226"/>
      <c r="F620" s="226"/>
    </row>
    <row r="621" spans="2:6" x14ac:dyDescent="0.25">
      <c r="B621" s="238"/>
      <c r="C621" s="228"/>
      <c r="D621" s="228"/>
      <c r="E621" s="228"/>
      <c r="F621" s="228"/>
    </row>
    <row r="622" spans="2:6" x14ac:dyDescent="0.25">
      <c r="B622" s="238"/>
      <c r="C622" s="229"/>
      <c r="D622" s="229"/>
      <c r="E622" s="226"/>
      <c r="F622" s="226"/>
    </row>
    <row r="623" spans="2:6" ht="24.75" customHeight="1" x14ac:dyDescent="0.25">
      <c r="B623" s="231"/>
      <c r="C623" s="220"/>
      <c r="D623" s="220"/>
      <c r="E623" s="222"/>
      <c r="F623" s="233"/>
    </row>
    <row r="624" spans="2:6" ht="24.75" customHeight="1" x14ac:dyDescent="0.25">
      <c r="B624" s="231"/>
      <c r="C624" s="224"/>
      <c r="D624" s="224"/>
      <c r="E624" s="220"/>
      <c r="F624" s="234"/>
    </row>
    <row r="625" spans="2:6" ht="15.75" customHeight="1" x14ac:dyDescent="0.25">
      <c r="B625" s="231"/>
      <c r="C625" s="220"/>
      <c r="D625" s="233"/>
      <c r="E625" s="226"/>
      <c r="F625" s="226"/>
    </row>
    <row r="626" spans="2:6" x14ac:dyDescent="0.25">
      <c r="B626" s="231"/>
      <c r="C626" s="226"/>
      <c r="D626" s="226"/>
      <c r="E626" s="226"/>
      <c r="F626" s="226"/>
    </row>
    <row r="627" spans="2:6" x14ac:dyDescent="0.25">
      <c r="B627" s="231"/>
      <c r="C627" s="226"/>
      <c r="D627" s="226"/>
      <c r="E627" s="226"/>
      <c r="F627" s="226"/>
    </row>
    <row r="628" spans="2:6" x14ac:dyDescent="0.25">
      <c r="B628" s="231"/>
      <c r="C628" s="226"/>
      <c r="D628" s="226"/>
      <c r="E628" s="220"/>
      <c r="F628" s="226"/>
    </row>
    <row r="629" spans="2:6" ht="30" customHeight="1" x14ac:dyDescent="0.25">
      <c r="B629" s="231"/>
      <c r="C629" s="226"/>
      <c r="D629" s="226"/>
      <c r="E629" s="226"/>
      <c r="F629" s="226"/>
    </row>
    <row r="630" spans="2:6" ht="27" customHeight="1" x14ac:dyDescent="0.25">
      <c r="B630" s="231"/>
      <c r="C630" s="226"/>
      <c r="D630" s="226"/>
      <c r="E630" s="226"/>
      <c r="F630" s="226"/>
    </row>
    <row r="631" spans="2:6" ht="15" customHeight="1" x14ac:dyDescent="0.25">
      <c r="B631" s="231"/>
      <c r="C631" s="226"/>
      <c r="D631" s="226"/>
      <c r="E631" s="226"/>
      <c r="F631" s="226"/>
    </row>
    <row r="632" spans="2:6" x14ac:dyDescent="0.25">
      <c r="B632" s="231"/>
      <c r="C632" s="226"/>
      <c r="D632" s="226"/>
      <c r="E632" s="226"/>
      <c r="F632" s="226"/>
    </row>
    <row r="633" spans="2:6" ht="30" customHeight="1" x14ac:dyDescent="0.25">
      <c r="B633" s="231"/>
      <c r="C633" s="220"/>
      <c r="D633" s="220"/>
      <c r="E633" s="220"/>
      <c r="F633" s="226"/>
    </row>
    <row r="634" spans="2:6" ht="15" customHeight="1" x14ac:dyDescent="0.25">
      <c r="B634" s="231"/>
      <c r="C634" s="226"/>
      <c r="D634" s="226"/>
      <c r="E634" s="220"/>
      <c r="F634" s="226"/>
    </row>
    <row r="635" spans="2:6" ht="15" customHeight="1" x14ac:dyDescent="0.25">
      <c r="B635" s="231"/>
      <c r="C635" s="230"/>
      <c r="D635" s="230"/>
      <c r="E635" s="235"/>
      <c r="F635" s="230"/>
    </row>
    <row r="636" spans="2:6" ht="15" customHeight="1" x14ac:dyDescent="0.25">
      <c r="B636" s="231"/>
      <c r="C636" s="226"/>
      <c r="D636" s="226"/>
      <c r="E636" s="226"/>
      <c r="F636" s="226"/>
    </row>
    <row r="637" spans="2:6" x14ac:dyDescent="0.25">
      <c r="B637" s="231"/>
      <c r="C637" s="226"/>
      <c r="D637" s="226"/>
      <c r="E637" s="226"/>
      <c r="F637" s="226"/>
    </row>
    <row r="638" spans="2:6" x14ac:dyDescent="0.25">
      <c r="B638" s="231"/>
      <c r="C638" s="226"/>
      <c r="D638" s="226"/>
      <c r="E638" s="226"/>
      <c r="F638" s="226"/>
    </row>
    <row r="639" spans="2:6" x14ac:dyDescent="0.25">
      <c r="B639" s="231"/>
      <c r="C639" s="226"/>
      <c r="D639" s="226"/>
      <c r="E639" s="226"/>
      <c r="F639" s="226"/>
    </row>
    <row r="640" spans="2:6" ht="15" customHeight="1" x14ac:dyDescent="0.25">
      <c r="B640" s="239"/>
      <c r="C640" s="220"/>
      <c r="D640" s="220"/>
      <c r="E640" s="220"/>
      <c r="F640" s="226"/>
    </row>
    <row r="641" spans="2:6" ht="15" customHeight="1" x14ac:dyDescent="0.25">
      <c r="B641" s="239"/>
      <c r="C641" s="226"/>
      <c r="D641" s="226"/>
      <c r="E641" s="226"/>
      <c r="F641" s="226"/>
    </row>
    <row r="642" spans="2:6" ht="15" customHeight="1" x14ac:dyDescent="0.25">
      <c r="B642" s="239"/>
      <c r="C642" s="226"/>
      <c r="D642" s="226"/>
      <c r="E642" s="226"/>
      <c r="F642" s="226"/>
    </row>
    <row r="643" spans="2:6" ht="15" customHeight="1" x14ac:dyDescent="0.25">
      <c r="B643" s="239"/>
      <c r="C643" s="226"/>
      <c r="D643" s="226"/>
      <c r="E643" s="226"/>
      <c r="F643" s="226"/>
    </row>
    <row r="644" spans="2:6" x14ac:dyDescent="0.25">
      <c r="B644" s="239"/>
      <c r="C644" s="226"/>
      <c r="D644" s="226"/>
      <c r="E644" s="226"/>
      <c r="F644" s="226"/>
    </row>
    <row r="645" spans="2:6" x14ac:dyDescent="0.25">
      <c r="B645" s="238"/>
      <c r="C645" s="228"/>
      <c r="D645" s="228"/>
      <c r="E645" s="228"/>
      <c r="F645" s="228"/>
    </row>
    <row r="646" spans="2:6" ht="15" customHeight="1" x14ac:dyDescent="0.25">
      <c r="B646" s="238"/>
      <c r="C646" s="229"/>
      <c r="D646" s="229"/>
      <c r="E646" s="226"/>
      <c r="F646" s="226"/>
    </row>
    <row r="647" spans="2:6" ht="15" customHeight="1" x14ac:dyDescent="0.25">
      <c r="B647" s="239"/>
      <c r="C647" s="220"/>
      <c r="D647" s="220"/>
      <c r="E647" s="220"/>
      <c r="F647" s="226"/>
    </row>
    <row r="648" spans="2:6" ht="15.75" customHeight="1" x14ac:dyDescent="0.25">
      <c r="B648" s="239"/>
      <c r="C648" s="226"/>
      <c r="D648" s="226"/>
      <c r="E648" s="226"/>
      <c r="F648" s="226"/>
    </row>
    <row r="649" spans="2:6" ht="15.75" customHeight="1" x14ac:dyDescent="0.25">
      <c r="B649" s="239"/>
      <c r="C649" s="226"/>
      <c r="D649" s="226"/>
      <c r="E649" s="226"/>
      <c r="F649" s="226"/>
    </row>
    <row r="650" spans="2:6" x14ac:dyDescent="0.25">
      <c r="B650" s="239"/>
      <c r="C650" s="226"/>
      <c r="D650" s="226"/>
      <c r="E650" s="226"/>
      <c r="F650" s="226"/>
    </row>
    <row r="651" spans="2:6" x14ac:dyDescent="0.25">
      <c r="B651" s="239"/>
      <c r="C651" s="226"/>
      <c r="D651" s="226"/>
      <c r="E651" s="226"/>
      <c r="F651" s="226"/>
    </row>
    <row r="652" spans="2:6" x14ac:dyDescent="0.25">
      <c r="B652" s="239"/>
      <c r="C652" s="226"/>
      <c r="D652" s="226"/>
      <c r="E652" s="226"/>
      <c r="F652" s="226"/>
    </row>
    <row r="653" spans="2:6" ht="27.75" customHeight="1" x14ac:dyDescent="0.25">
      <c r="B653" s="239"/>
      <c r="C653" s="226"/>
      <c r="D653" s="226"/>
      <c r="E653" s="226"/>
      <c r="F653" s="226"/>
    </row>
    <row r="654" spans="2:6" ht="24" customHeight="1" x14ac:dyDescent="0.25">
      <c r="B654" s="239"/>
      <c r="C654" s="226"/>
      <c r="D654" s="226"/>
      <c r="E654" s="226"/>
      <c r="F654" s="226"/>
    </row>
    <row r="655" spans="2:6" ht="15" customHeight="1" x14ac:dyDescent="0.25">
      <c r="B655" s="239"/>
      <c r="C655" s="226"/>
      <c r="D655" s="226"/>
      <c r="E655" s="226"/>
      <c r="F655" s="226"/>
    </row>
    <row r="656" spans="2:6" x14ac:dyDescent="0.25">
      <c r="B656" s="239"/>
      <c r="C656" s="226"/>
      <c r="D656" s="226"/>
      <c r="E656" s="226"/>
      <c r="F656" s="226"/>
    </row>
    <row r="657" spans="2:6" ht="15" customHeight="1" x14ac:dyDescent="0.25">
      <c r="B657" s="239"/>
      <c r="C657" s="226"/>
      <c r="D657" s="226"/>
      <c r="E657" s="226"/>
      <c r="F657" s="226"/>
    </row>
    <row r="658" spans="2:6" ht="15" customHeight="1" x14ac:dyDescent="0.25">
      <c r="B658" s="239"/>
      <c r="C658" s="226"/>
      <c r="D658" s="226"/>
      <c r="E658" s="226"/>
      <c r="F658" s="226"/>
    </row>
    <row r="659" spans="2:6" ht="15" customHeight="1" x14ac:dyDescent="0.25">
      <c r="B659" s="239"/>
      <c r="C659" s="220"/>
      <c r="D659" s="220"/>
      <c r="E659" s="220"/>
      <c r="F659" s="225"/>
    </row>
    <row r="660" spans="2:6" ht="26.25" customHeight="1" x14ac:dyDescent="0.25">
      <c r="B660" s="239"/>
      <c r="C660" s="226"/>
      <c r="D660" s="226"/>
      <c r="E660" s="226"/>
      <c r="F660" s="225"/>
    </row>
    <row r="661" spans="2:6" ht="15" customHeight="1" x14ac:dyDescent="0.25">
      <c r="B661" s="239"/>
      <c r="C661" s="226"/>
      <c r="D661" s="226"/>
      <c r="E661" s="226"/>
      <c r="F661" s="226"/>
    </row>
    <row r="662" spans="2:6" ht="15" customHeight="1" x14ac:dyDescent="0.25">
      <c r="B662" s="239"/>
      <c r="C662" s="226"/>
      <c r="D662" s="226"/>
      <c r="E662" s="226"/>
      <c r="F662" s="226"/>
    </row>
    <row r="663" spans="2:6" x14ac:dyDescent="0.25">
      <c r="B663" s="239"/>
      <c r="C663" s="226"/>
      <c r="D663" s="226"/>
      <c r="E663" s="226"/>
      <c r="F663" s="226"/>
    </row>
    <row r="664" spans="2:6" x14ac:dyDescent="0.25">
      <c r="B664" s="239"/>
      <c r="C664" s="226"/>
      <c r="D664" s="226"/>
      <c r="E664" s="226"/>
      <c r="F664" s="226"/>
    </row>
    <row r="665" spans="2:6" ht="28.5" customHeight="1" x14ac:dyDescent="0.25">
      <c r="B665" s="231"/>
      <c r="C665" s="226"/>
      <c r="D665" s="226"/>
      <c r="E665" s="226"/>
      <c r="F665" s="226"/>
    </row>
    <row r="666" spans="2:6" ht="23.25" customHeight="1" x14ac:dyDescent="0.25">
      <c r="B666" s="231"/>
      <c r="C666" s="226"/>
      <c r="D666" s="226"/>
      <c r="E666" s="226"/>
      <c r="F666" s="226"/>
    </row>
    <row r="667" spans="2:6" ht="25.5" customHeight="1" x14ac:dyDescent="0.25">
      <c r="B667" s="238"/>
      <c r="C667" s="228"/>
      <c r="D667" s="228"/>
      <c r="E667" s="228"/>
      <c r="F667" s="228"/>
    </row>
    <row r="668" spans="2:6" ht="15" customHeight="1" x14ac:dyDescent="0.25">
      <c r="B668" s="238"/>
      <c r="C668" s="229"/>
      <c r="D668" s="229"/>
      <c r="E668" s="226"/>
      <c r="F668" s="226"/>
    </row>
    <row r="669" spans="2:6" x14ac:dyDescent="0.25">
      <c r="B669" s="239"/>
      <c r="C669" s="220"/>
      <c r="D669" s="220"/>
      <c r="E669" s="220"/>
      <c r="F669" s="225"/>
    </row>
    <row r="670" spans="2:6" ht="24" customHeight="1" x14ac:dyDescent="0.25">
      <c r="B670" s="239"/>
      <c r="C670" s="226"/>
      <c r="D670" s="226"/>
      <c r="E670" s="226"/>
      <c r="F670" s="225"/>
    </row>
    <row r="671" spans="2:6" ht="15.75" customHeight="1" x14ac:dyDescent="0.25">
      <c r="B671" s="231"/>
      <c r="C671" s="226"/>
      <c r="D671" s="226"/>
      <c r="E671" s="226"/>
      <c r="F671" s="226"/>
    </row>
    <row r="672" spans="2:6" x14ac:dyDescent="0.25">
      <c r="B672" s="227"/>
      <c r="C672" s="226"/>
      <c r="D672" s="226"/>
      <c r="E672" s="226"/>
      <c r="F672" s="226"/>
    </row>
    <row r="673" spans="2:6" x14ac:dyDescent="0.25">
      <c r="B673" s="231"/>
      <c r="C673" s="226"/>
      <c r="D673" s="226"/>
      <c r="E673" s="226"/>
      <c r="F673" s="226"/>
    </row>
    <row r="674" spans="2:6" x14ac:dyDescent="0.25">
      <c r="B674" s="231"/>
      <c r="C674" s="226"/>
      <c r="D674" s="226"/>
      <c r="E674" s="226"/>
      <c r="F674" s="226"/>
    </row>
    <row r="675" spans="2:6" ht="25.5" customHeight="1" x14ac:dyDescent="0.25">
      <c r="B675" s="231"/>
      <c r="C675" s="220"/>
      <c r="D675" s="220"/>
      <c r="E675" s="220"/>
      <c r="F675" s="226"/>
    </row>
    <row r="676" spans="2:6" ht="25.5" customHeight="1" x14ac:dyDescent="0.25">
      <c r="B676" s="231"/>
      <c r="C676" s="226"/>
      <c r="D676" s="226"/>
      <c r="E676" s="226"/>
      <c r="F676" s="226"/>
    </row>
    <row r="677" spans="2:6" ht="15" customHeight="1" x14ac:dyDescent="0.25">
      <c r="B677" s="231"/>
      <c r="C677" s="226"/>
      <c r="D677" s="226"/>
      <c r="E677" s="226"/>
      <c r="F677" s="226"/>
    </row>
    <row r="678" spans="2:6" ht="15" customHeight="1" x14ac:dyDescent="0.25">
      <c r="B678" s="231"/>
      <c r="C678" s="226"/>
      <c r="D678" s="226"/>
      <c r="E678" s="226"/>
      <c r="F678" s="226"/>
    </row>
    <row r="679" spans="2:6" x14ac:dyDescent="0.25">
      <c r="B679" s="231"/>
      <c r="C679" s="226"/>
      <c r="D679" s="226"/>
      <c r="E679" s="226"/>
      <c r="F679" s="226"/>
    </row>
    <row r="680" spans="2:6" x14ac:dyDescent="0.25">
      <c r="B680" s="231"/>
      <c r="C680" s="226"/>
      <c r="D680" s="226"/>
      <c r="E680" s="226"/>
      <c r="F680" s="226"/>
    </row>
    <row r="681" spans="2:6" ht="29.25" customHeight="1" x14ac:dyDescent="0.25">
      <c r="B681" s="227"/>
      <c r="C681" s="226"/>
      <c r="D681" s="226"/>
      <c r="E681" s="226"/>
      <c r="F681" s="226"/>
    </row>
    <row r="682" spans="2:6" ht="26.25" customHeight="1" x14ac:dyDescent="0.25">
      <c r="B682" s="231"/>
      <c r="C682" s="226"/>
      <c r="D682" s="226"/>
      <c r="E682" s="226"/>
      <c r="F682" s="226"/>
    </row>
    <row r="683" spans="2:6" ht="27" customHeight="1" x14ac:dyDescent="0.25">
      <c r="B683" s="227"/>
      <c r="C683" s="226"/>
      <c r="D683" s="226"/>
      <c r="E683" s="226"/>
      <c r="F683" s="226"/>
    </row>
    <row r="684" spans="2:6" ht="15" customHeight="1" x14ac:dyDescent="0.25">
      <c r="B684" s="240"/>
      <c r="C684" s="226"/>
      <c r="D684" s="226"/>
      <c r="E684" s="226"/>
      <c r="F684" s="226"/>
    </row>
    <row r="685" spans="2:6" ht="15" customHeight="1" x14ac:dyDescent="0.25">
      <c r="B685" s="240"/>
      <c r="C685" s="226"/>
      <c r="D685" s="226"/>
      <c r="E685" s="226"/>
      <c r="F685" s="226"/>
    </row>
    <row r="686" spans="2:6" ht="15" customHeight="1" x14ac:dyDescent="0.25">
      <c r="B686" s="240"/>
      <c r="C686" s="226"/>
      <c r="D686" s="226"/>
      <c r="E686" s="226"/>
      <c r="F686" s="226"/>
    </row>
    <row r="687" spans="2:6" ht="15.75" customHeight="1" x14ac:dyDescent="0.25">
      <c r="B687" s="231"/>
      <c r="C687" s="220"/>
      <c r="D687" s="220"/>
      <c r="E687" s="220"/>
      <c r="F687" s="220"/>
    </row>
    <row r="688" spans="2:6" ht="30.75" customHeight="1" x14ac:dyDescent="0.25">
      <c r="B688" s="240"/>
      <c r="C688" s="236"/>
      <c r="D688" s="236"/>
      <c r="E688" s="236"/>
      <c r="F688" s="236"/>
    </row>
    <row r="689" spans="2:6" ht="34.5" customHeight="1" x14ac:dyDescent="0.25">
      <c r="B689" s="240"/>
      <c r="C689" s="226"/>
      <c r="D689" s="226"/>
      <c r="E689" s="226"/>
      <c r="F689" s="226"/>
    </row>
    <row r="690" spans="2:6" ht="15.75" customHeight="1" x14ac:dyDescent="0.25">
      <c r="B690" s="240"/>
      <c r="C690" s="237"/>
      <c r="D690" s="237"/>
      <c r="E690" s="237"/>
      <c r="F690" s="237"/>
    </row>
    <row r="692" spans="2:6" ht="15" customHeight="1" x14ac:dyDescent="0.25"/>
    <row r="693" spans="2:6" ht="15" customHeight="1" x14ac:dyDescent="0.25"/>
    <row r="694" spans="2:6" ht="15.75" customHeight="1" x14ac:dyDescent="0.25"/>
    <row r="722" ht="9" customHeight="1" x14ac:dyDescent="0.25"/>
  </sheetData>
  <mergeCells count="1">
    <mergeCell ref="B2:H3"/>
  </mergeCells>
  <conditionalFormatting sqref="H463">
    <cfRule type="colorScale" priority="2">
      <colorScale>
        <cfvo type="min"/>
        <cfvo type="percentile" val="50"/>
        <cfvo type="max"/>
        <color rgb="FFF8696B"/>
        <color rgb="FFFFEB84"/>
        <color rgb="FF63BE7B"/>
      </colorScale>
    </cfRule>
  </conditionalFormatting>
  <conditionalFormatting sqref="G463">
    <cfRule type="colorScale" priority="1">
      <colorScale>
        <cfvo type="min"/>
        <cfvo type="percentile" val="50"/>
        <cfvo type="max"/>
        <color rgb="FFF8696B"/>
        <color rgb="FFFFEB84"/>
        <color rgb="FF63BE7B"/>
      </colorScale>
    </cfRule>
  </conditionalFormatting>
  <printOptions horizontalCentered="1" verticalCentered="1"/>
  <pageMargins left="0.5" right="0.7" top="0.5" bottom="0.75" header="0.3" footer="0.3"/>
  <pageSetup fitToHeight="0" orientation="landscape" r:id="rId1"/>
  <headerFooter differentFirst="1">
    <firstFooter xml:space="preserve">&amp;C
</firstFooter>
  </headerFooter>
  <rowBreaks count="23" manualBreakCount="23">
    <brk id="36" min="1" max="7" man="1"/>
    <brk id="68" min="1" max="7" man="1"/>
    <brk id="100" min="1" max="7" man="1"/>
    <brk id="131" min="1" max="7" man="1"/>
    <brk id="156" min="1" max="7" man="1"/>
    <brk id="185" min="1" max="7" man="1"/>
    <brk id="210" min="1" max="7" man="1"/>
    <brk id="267" min="1" max="7" man="1"/>
    <brk id="295" min="1" max="7" man="1"/>
    <brk id="326" min="1" max="7" man="1"/>
    <brk id="356" min="1" max="7" man="1"/>
    <brk id="386" min="1" max="7" man="1"/>
    <brk id="417" min="1" max="7" man="1"/>
    <brk id="447" min="1" max="7" man="1"/>
    <brk id="476" min="1" max="7" man="1"/>
    <brk id="500" max="16383" man="1"/>
    <brk id="526" min="1" max="10" man="1"/>
    <brk id="549" min="1" max="10" man="1"/>
    <brk id="571" min="1" max="10" man="1"/>
    <brk id="598" min="1" max="10" man="1"/>
    <brk id="624" min="1" max="10" man="1"/>
    <brk id="648" min="1" max="10" man="1"/>
    <brk id="670" min="1" max="10" man="1"/>
  </rowBreaks>
  <ignoredErrors>
    <ignoredError sqref="C266:F266 C276:F276 C427:F427 C456:F456 H456 G325" formulaRange="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zoomScaleNormal="100" workbookViewId="0">
      <selection activeCell="I23" sqref="I23"/>
    </sheetView>
  </sheetViews>
  <sheetFormatPr defaultRowHeight="15" x14ac:dyDescent="0.25"/>
  <sheetData>
    <row r="1" spans="1:1" ht="15" customHeight="1" x14ac:dyDescent="0.25">
      <c r="A1" s="991"/>
    </row>
    <row r="2" spans="1:1" ht="15" customHeight="1" x14ac:dyDescent="0.25">
      <c r="A2" s="991"/>
    </row>
    <row r="3" spans="1:1" ht="15" customHeight="1" x14ac:dyDescent="0.25">
      <c r="A3" s="991"/>
    </row>
    <row r="4" spans="1:1" ht="15" customHeight="1" x14ac:dyDescent="0.25">
      <c r="A4" s="991"/>
    </row>
    <row r="5" spans="1:1" ht="15" customHeight="1" x14ac:dyDescent="0.25">
      <c r="A5" s="991"/>
    </row>
    <row r="6" spans="1:1" ht="15" customHeight="1" x14ac:dyDescent="0.25">
      <c r="A6" s="991"/>
    </row>
    <row r="7" spans="1:1" ht="15" customHeight="1" x14ac:dyDescent="0.25">
      <c r="A7" s="22"/>
    </row>
    <row r="8" spans="1:1" ht="15" customHeight="1" x14ac:dyDescent="0.25">
      <c r="A8" s="17"/>
    </row>
    <row r="9" spans="1:1" ht="15" customHeight="1" x14ac:dyDescent="0.25">
      <c r="A9" s="17"/>
    </row>
    <row r="10" spans="1:1" ht="15" customHeight="1" x14ac:dyDescent="0.25">
      <c r="A10" s="991"/>
    </row>
    <row r="11" spans="1:1" ht="15" customHeight="1" x14ac:dyDescent="0.25">
      <c r="A11" s="22"/>
    </row>
    <row r="12" spans="1:1" ht="15" customHeight="1" x14ac:dyDescent="0.25">
      <c r="A12" s="22"/>
    </row>
    <row r="13" spans="1:1" ht="15" customHeight="1" x14ac:dyDescent="0.25">
      <c r="A13" s="22"/>
    </row>
    <row r="14" spans="1:1" ht="15" customHeight="1" x14ac:dyDescent="0.25">
      <c r="A14" s="22"/>
    </row>
    <row r="15" spans="1:1" ht="15" customHeight="1" x14ac:dyDescent="0.25">
      <c r="A15" s="22"/>
    </row>
    <row r="16" spans="1:1" ht="15" customHeight="1" x14ac:dyDescent="0.25">
      <c r="A16" s="991"/>
    </row>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sheetData>
  <printOptions horizontalCentered="1" verticalCentered="1"/>
  <pageMargins left="0.5" right="0.7" top="0.5" bottom="0.75" header="0.3" footer="0.3"/>
  <pageSetup orientation="landscape" r:id="rId1"/>
  <headerFooter differentFirst="1">
    <firstFooter xml:space="preserve">&amp;C
</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opLeftCell="A7" zoomScaleNormal="100" workbookViewId="0">
      <selection activeCell="D26" sqref="D26"/>
    </sheetView>
  </sheetViews>
  <sheetFormatPr defaultRowHeight="15" x14ac:dyDescent="0.25"/>
  <cols>
    <col min="1" max="1" width="2.7109375" customWidth="1"/>
    <col min="2" max="2" width="79" customWidth="1"/>
    <col min="3" max="3" width="44" customWidth="1"/>
    <col min="4" max="4" width="9.140625" customWidth="1"/>
  </cols>
  <sheetData>
    <row r="1" spans="1:5" ht="22.5" customHeight="1" x14ac:dyDescent="0.25">
      <c r="A1" s="1058" t="s">
        <v>89</v>
      </c>
      <c r="B1" s="1058"/>
      <c r="C1" s="1058"/>
      <c r="D1" s="991"/>
      <c r="E1" s="991"/>
    </row>
    <row r="2" spans="1:5" ht="20.25" customHeight="1" x14ac:dyDescent="0.25">
      <c r="A2" s="1058"/>
      <c r="B2" s="1058"/>
      <c r="C2" s="1058"/>
      <c r="D2" s="991"/>
      <c r="E2" s="991"/>
    </row>
    <row r="3" spans="1:5" ht="19.5" customHeight="1" x14ac:dyDescent="0.25">
      <c r="A3" s="1077" t="s">
        <v>90</v>
      </c>
      <c r="B3" s="1077"/>
      <c r="C3" s="1077"/>
      <c r="D3" s="991"/>
      <c r="E3" s="991"/>
    </row>
    <row r="4" spans="1:5" ht="19.5" customHeight="1" x14ac:dyDescent="0.25">
      <c r="A4" s="1077" t="s">
        <v>5</v>
      </c>
      <c r="B4" s="1077"/>
      <c r="C4" s="1077"/>
      <c r="D4" s="991"/>
      <c r="E4" s="991"/>
    </row>
    <row r="5" spans="1:5" ht="19.5" customHeight="1" x14ac:dyDescent="0.25">
      <c r="A5" s="1077" t="s">
        <v>91</v>
      </c>
      <c r="B5" s="1077"/>
      <c r="C5" s="1077"/>
      <c r="D5" s="991"/>
      <c r="E5" s="991"/>
    </row>
    <row r="6" spans="1:5" ht="20.25" customHeight="1" x14ac:dyDescent="0.25">
      <c r="A6" s="1078" t="s">
        <v>92</v>
      </c>
      <c r="B6" s="1078"/>
      <c r="C6" s="1078"/>
      <c r="D6" s="991"/>
      <c r="E6" s="991"/>
    </row>
    <row r="7" spans="1:5" ht="16.5" thickBot="1" x14ac:dyDescent="0.3">
      <c r="A7" s="991"/>
      <c r="B7" s="108"/>
      <c r="C7" s="92"/>
      <c r="D7" s="991"/>
      <c r="E7" s="991"/>
    </row>
    <row r="8" spans="1:5" ht="15" customHeight="1" x14ac:dyDescent="0.25">
      <c r="A8" s="1079" t="s">
        <v>93</v>
      </c>
      <c r="B8" s="1079"/>
      <c r="C8" s="53">
        <v>1871</v>
      </c>
      <c r="D8" s="991"/>
      <c r="E8" s="991"/>
    </row>
    <row r="9" spans="1:5" ht="15" customHeight="1" x14ac:dyDescent="0.25">
      <c r="A9" s="1080" t="s">
        <v>94</v>
      </c>
      <c r="B9" s="1080"/>
      <c r="C9" s="454" t="s">
        <v>95</v>
      </c>
      <c r="D9" s="991"/>
      <c r="E9" s="991"/>
    </row>
    <row r="10" spans="1:5" ht="15" customHeight="1" x14ac:dyDescent="0.25">
      <c r="A10" s="1081" t="s">
        <v>96</v>
      </c>
      <c r="B10" s="1081"/>
      <c r="C10" s="53" t="s">
        <v>97</v>
      </c>
      <c r="D10" s="991"/>
      <c r="E10" s="991"/>
    </row>
    <row r="11" spans="1:5" ht="15" customHeight="1" x14ac:dyDescent="0.25">
      <c r="A11" s="1076" t="s">
        <v>1488</v>
      </c>
      <c r="B11" s="1076"/>
      <c r="C11" s="453">
        <v>17719</v>
      </c>
      <c r="D11" s="991"/>
      <c r="E11" s="1050"/>
    </row>
    <row r="12" spans="1:5" ht="15" customHeight="1" x14ac:dyDescent="0.25">
      <c r="A12" s="133"/>
      <c r="B12" s="1028" t="s">
        <v>98</v>
      </c>
      <c r="C12" s="389">
        <v>14712</v>
      </c>
      <c r="D12" s="991"/>
      <c r="E12" s="19"/>
    </row>
    <row r="13" spans="1:5" ht="15" customHeight="1" x14ac:dyDescent="0.25">
      <c r="A13" s="535"/>
      <c r="B13" s="1029" t="s">
        <v>99</v>
      </c>
      <c r="C13" s="453">
        <v>3007</v>
      </c>
      <c r="D13" s="991"/>
      <c r="E13" s="460"/>
    </row>
    <row r="14" spans="1:5" ht="15" customHeight="1" x14ac:dyDescent="0.25">
      <c r="A14" s="1075" t="s">
        <v>100</v>
      </c>
      <c r="B14" s="1075"/>
      <c r="C14" s="452">
        <v>230222.5</v>
      </c>
      <c r="D14" s="991"/>
      <c r="E14" s="991"/>
    </row>
    <row r="15" spans="1:5" ht="15" customHeight="1" x14ac:dyDescent="0.25">
      <c r="A15" s="535"/>
      <c r="B15" s="1029" t="s">
        <v>101</v>
      </c>
      <c r="C15" s="524">
        <v>209236.5</v>
      </c>
      <c r="D15" s="991"/>
      <c r="E15" s="460"/>
    </row>
    <row r="16" spans="1:5" ht="15" customHeight="1" x14ac:dyDescent="0.25">
      <c r="A16" s="133"/>
      <c r="B16" s="1028" t="s">
        <v>102</v>
      </c>
      <c r="C16" s="525">
        <v>20986</v>
      </c>
      <c r="D16" s="991"/>
      <c r="E16" s="460"/>
    </row>
    <row r="17" spans="1:6" ht="15" customHeight="1" x14ac:dyDescent="0.25">
      <c r="A17" s="1076" t="s">
        <v>103</v>
      </c>
      <c r="B17" s="1076"/>
      <c r="C17" s="527">
        <v>50</v>
      </c>
      <c r="D17" s="991"/>
    </row>
    <row r="18" spans="1:6" ht="15" customHeight="1" x14ac:dyDescent="0.25">
      <c r="A18" s="1075" t="s">
        <v>104</v>
      </c>
      <c r="B18" s="1075"/>
      <c r="C18" s="526">
        <v>46</v>
      </c>
      <c r="D18" s="991"/>
    </row>
    <row r="19" spans="1:6" s="464" customFormat="1" ht="15" customHeight="1" x14ac:dyDescent="0.25">
      <c r="A19" s="535"/>
      <c r="B19" s="1029" t="s">
        <v>105</v>
      </c>
      <c r="C19" s="527">
        <v>42</v>
      </c>
    </row>
    <row r="20" spans="1:6" s="103" customFormat="1" ht="15" customHeight="1" x14ac:dyDescent="0.25">
      <c r="A20" s="133"/>
      <c r="B20" s="1028" t="s">
        <v>106</v>
      </c>
      <c r="C20" s="526">
        <v>4</v>
      </c>
      <c r="D20" s="991"/>
    </row>
    <row r="21" spans="1:6" s="536" customFormat="1" ht="15" customHeight="1" x14ac:dyDescent="0.25">
      <c r="A21" s="1076" t="s">
        <v>107</v>
      </c>
      <c r="B21" s="1076"/>
      <c r="C21" s="527">
        <v>47</v>
      </c>
      <c r="D21" s="991"/>
    </row>
    <row r="22" spans="1:6" ht="15" customHeight="1" x14ac:dyDescent="0.25">
      <c r="A22" s="1075" t="s">
        <v>1489</v>
      </c>
      <c r="B22" s="1075"/>
      <c r="C22" s="542">
        <v>4463</v>
      </c>
      <c r="D22" s="991"/>
      <c r="F22" s="19"/>
    </row>
    <row r="23" spans="1:6" ht="15" customHeight="1" x14ac:dyDescent="0.25">
      <c r="A23" s="535"/>
      <c r="B23" s="1029" t="s">
        <v>108</v>
      </c>
      <c r="C23" s="534">
        <v>3388</v>
      </c>
      <c r="D23" s="19"/>
    </row>
    <row r="24" spans="1:6" s="530" customFormat="1" ht="15" customHeight="1" x14ac:dyDescent="0.25">
      <c r="A24" s="133"/>
      <c r="B24" s="1028" t="s">
        <v>109</v>
      </c>
      <c r="C24" s="521">
        <v>334</v>
      </c>
      <c r="D24" s="19"/>
    </row>
    <row r="25" spans="1:6" ht="15" customHeight="1" x14ac:dyDescent="0.25">
      <c r="A25" s="390"/>
      <c r="B25" s="391" t="s">
        <v>110</v>
      </c>
      <c r="C25" s="1051">
        <v>1043</v>
      </c>
      <c r="D25" s="991"/>
    </row>
    <row r="26" spans="1:6" s="530" customFormat="1" ht="15" customHeight="1" x14ac:dyDescent="0.25">
      <c r="A26" s="392"/>
      <c r="B26" s="533" t="s">
        <v>111</v>
      </c>
      <c r="C26" s="523">
        <v>8</v>
      </c>
      <c r="D26" s="991"/>
    </row>
    <row r="27" spans="1:6" s="387" customFormat="1" ht="15" customHeight="1" x14ac:dyDescent="0.25">
      <c r="A27" s="390"/>
      <c r="B27" s="1029" t="s">
        <v>112</v>
      </c>
      <c r="C27" s="522">
        <v>32</v>
      </c>
      <c r="D27" s="19"/>
    </row>
    <row r="28" spans="1:6" x14ac:dyDescent="0.25">
      <c r="A28" s="991"/>
      <c r="B28" s="213" t="s">
        <v>113</v>
      </c>
      <c r="C28" s="464"/>
      <c r="D28" s="991"/>
    </row>
    <row r="29" spans="1:6" ht="33.75" customHeight="1" x14ac:dyDescent="0.25">
      <c r="A29" s="991"/>
      <c r="B29" s="1074" t="s">
        <v>114</v>
      </c>
      <c r="C29" s="1074"/>
      <c r="D29" s="991"/>
    </row>
    <row r="30" spans="1:6" x14ac:dyDescent="0.25">
      <c r="A30" s="991"/>
      <c r="B30" s="1027"/>
      <c r="C30" s="1027"/>
      <c r="D30" s="991"/>
    </row>
    <row r="31" spans="1:6" x14ac:dyDescent="0.25">
      <c r="C31" s="19"/>
    </row>
  </sheetData>
  <mergeCells count="15">
    <mergeCell ref="A1:C2"/>
    <mergeCell ref="A8:B8"/>
    <mergeCell ref="A9:B9"/>
    <mergeCell ref="A10:B10"/>
    <mergeCell ref="A11:B11"/>
    <mergeCell ref="B29:C29"/>
    <mergeCell ref="A14:B14"/>
    <mergeCell ref="A17:B17"/>
    <mergeCell ref="A22:B22"/>
    <mergeCell ref="A3:C3"/>
    <mergeCell ref="A4:C4"/>
    <mergeCell ref="A5:C5"/>
    <mergeCell ref="A6:C6"/>
    <mergeCell ref="A18:B18"/>
    <mergeCell ref="A21:B21"/>
  </mergeCells>
  <printOptions horizontalCentered="1" verticalCentered="1"/>
  <pageMargins left="0.5" right="0.7" top="0.5" bottom="0.75" header="0.3" footer="0.3"/>
  <pageSetup scale="99" fitToHeight="0" orientation="landscape" r:id="rId1"/>
  <headerFooter differentFirst="1">
    <firstFooter xml:space="preserve">&amp;C
</first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K32"/>
  <sheetViews>
    <sheetView topLeftCell="B1" zoomScaleNormal="100" zoomScaleSheetLayoutView="80" workbookViewId="0">
      <selection activeCell="C4" sqref="C4:I4"/>
    </sheetView>
  </sheetViews>
  <sheetFormatPr defaultRowHeight="15" x14ac:dyDescent="0.25"/>
  <cols>
    <col min="1" max="1" width="10" customWidth="1"/>
    <col min="2" max="2" width="17.7109375" customWidth="1"/>
    <col min="3" max="3" width="23.5703125" customWidth="1"/>
    <col min="4" max="4" width="11.85546875" customWidth="1"/>
    <col min="5" max="6" width="12.42578125" customWidth="1"/>
    <col min="7" max="7" width="11.7109375" style="26" customWidth="1"/>
    <col min="8" max="8" width="11.85546875" style="26" customWidth="1"/>
    <col min="9" max="9" width="11.85546875" customWidth="1"/>
  </cols>
  <sheetData>
    <row r="4" spans="3:9" ht="21" x14ac:dyDescent="0.25">
      <c r="C4" s="1109" t="s">
        <v>1415</v>
      </c>
      <c r="D4" s="1109"/>
      <c r="E4" s="1109"/>
      <c r="F4" s="1109"/>
      <c r="G4" s="1109"/>
      <c r="H4" s="1109"/>
      <c r="I4" s="1109"/>
    </row>
    <row r="5" spans="3:9" s="98" customFormat="1" ht="24" thickBot="1" x14ac:dyDescent="0.3">
      <c r="C5" s="407"/>
      <c r="D5" s="407"/>
      <c r="E5" s="407"/>
      <c r="F5" s="407"/>
      <c r="G5" s="407"/>
      <c r="H5" s="407"/>
      <c r="I5" s="464"/>
    </row>
    <row r="6" spans="3:9" ht="15.75" thickBot="1" x14ac:dyDescent="0.3">
      <c r="C6" s="846" t="s">
        <v>1416</v>
      </c>
      <c r="D6" s="847" t="s">
        <v>522</v>
      </c>
      <c r="E6" s="198" t="s">
        <v>523</v>
      </c>
      <c r="F6" s="848" t="s">
        <v>524</v>
      </c>
      <c r="G6" s="849" t="s">
        <v>525</v>
      </c>
      <c r="H6" s="848" t="s">
        <v>526</v>
      </c>
      <c r="I6" s="850" t="s">
        <v>1417</v>
      </c>
    </row>
    <row r="7" spans="3:9" x14ac:dyDescent="0.25">
      <c r="C7" s="851" t="s">
        <v>1418</v>
      </c>
      <c r="D7" s="852"/>
      <c r="E7" s="634"/>
      <c r="F7" s="853"/>
      <c r="G7" s="854"/>
      <c r="H7" s="853"/>
      <c r="I7" s="854"/>
    </row>
    <row r="8" spans="3:9" x14ac:dyDescent="0.25">
      <c r="C8" s="54" t="s">
        <v>1419</v>
      </c>
      <c r="D8" s="855">
        <v>3530</v>
      </c>
      <c r="E8" s="856">
        <v>3619</v>
      </c>
      <c r="F8" s="857">
        <v>3746</v>
      </c>
      <c r="G8" s="856">
        <v>3858</v>
      </c>
      <c r="H8" s="857">
        <v>3858</v>
      </c>
      <c r="I8" s="856">
        <v>3858</v>
      </c>
    </row>
    <row r="9" spans="3:9" x14ac:dyDescent="0.25">
      <c r="C9" s="54" t="s">
        <v>1420</v>
      </c>
      <c r="D9" s="855">
        <v>8825</v>
      </c>
      <c r="E9" s="856">
        <v>9048</v>
      </c>
      <c r="F9" s="857">
        <v>9365</v>
      </c>
      <c r="G9" s="856">
        <v>9645</v>
      </c>
      <c r="H9" s="857">
        <v>9645</v>
      </c>
      <c r="I9" s="856">
        <v>9645</v>
      </c>
    </row>
    <row r="10" spans="3:9" x14ac:dyDescent="0.25">
      <c r="C10" s="54" t="s">
        <v>1421</v>
      </c>
      <c r="D10" s="855">
        <v>294</v>
      </c>
      <c r="E10" s="856">
        <v>302</v>
      </c>
      <c r="F10" s="857">
        <v>312</v>
      </c>
      <c r="G10" s="856">
        <v>322</v>
      </c>
      <c r="H10" s="857">
        <v>322</v>
      </c>
      <c r="I10" s="856">
        <v>322</v>
      </c>
    </row>
    <row r="11" spans="3:9" x14ac:dyDescent="0.25">
      <c r="C11" s="54" t="s">
        <v>1422</v>
      </c>
      <c r="D11" s="855">
        <v>735</v>
      </c>
      <c r="E11" s="856">
        <v>754</v>
      </c>
      <c r="F11" s="857">
        <v>780</v>
      </c>
      <c r="G11" s="856">
        <v>805</v>
      </c>
      <c r="H11" s="857">
        <v>805</v>
      </c>
      <c r="I11" s="856">
        <v>805</v>
      </c>
    </row>
    <row r="12" spans="3:9" x14ac:dyDescent="0.25">
      <c r="C12" s="851" t="s">
        <v>1423</v>
      </c>
      <c r="D12" s="858"/>
      <c r="E12" s="859"/>
      <c r="F12" s="860"/>
      <c r="G12" s="861"/>
      <c r="H12" s="860"/>
      <c r="I12" s="861"/>
    </row>
    <row r="13" spans="3:9" x14ac:dyDescent="0.25">
      <c r="C13" s="54" t="s">
        <v>1419</v>
      </c>
      <c r="D13" s="855">
        <v>1200.78</v>
      </c>
      <c r="E13" s="862">
        <v>1241.2</v>
      </c>
      <c r="F13" s="857">
        <v>1309.33</v>
      </c>
      <c r="G13" s="856">
        <v>1347.88</v>
      </c>
      <c r="H13" s="857">
        <v>1352.57</v>
      </c>
      <c r="I13" s="856">
        <v>1377.53</v>
      </c>
    </row>
    <row r="14" spans="3:9" x14ac:dyDescent="0.25">
      <c r="C14" s="54" t="s">
        <v>1420</v>
      </c>
      <c r="D14" s="855">
        <v>1314.78</v>
      </c>
      <c r="E14" s="862">
        <v>1358.2</v>
      </c>
      <c r="F14" s="857">
        <v>1430.33</v>
      </c>
      <c r="G14" s="856">
        <v>1472.88</v>
      </c>
      <c r="H14" s="857">
        <v>1477.57</v>
      </c>
      <c r="I14" s="856">
        <v>1502.53</v>
      </c>
    </row>
    <row r="15" spans="3:9" x14ac:dyDescent="0.25">
      <c r="C15" s="54" t="s">
        <v>1421</v>
      </c>
      <c r="D15" s="858">
        <v>100.9</v>
      </c>
      <c r="E15" s="861">
        <v>103.76</v>
      </c>
      <c r="F15" s="860">
        <v>109.77</v>
      </c>
      <c r="G15" s="861">
        <v>112.41</v>
      </c>
      <c r="H15" s="860">
        <v>112.8</v>
      </c>
      <c r="I15" s="861">
        <v>114.88</v>
      </c>
    </row>
    <row r="16" spans="3:9" x14ac:dyDescent="0.25">
      <c r="C16" s="54" t="s">
        <v>1422</v>
      </c>
      <c r="D16" s="858">
        <v>109.9</v>
      </c>
      <c r="E16" s="861">
        <v>113.76</v>
      </c>
      <c r="F16" s="860">
        <v>119.77</v>
      </c>
      <c r="G16" s="861">
        <v>122.41</v>
      </c>
      <c r="H16" s="860">
        <v>122.8</v>
      </c>
      <c r="I16" s="861">
        <v>124.88</v>
      </c>
    </row>
    <row r="17" spans="3:11" x14ac:dyDescent="0.25">
      <c r="C17" s="851" t="s">
        <v>1424</v>
      </c>
      <c r="D17" s="858"/>
      <c r="E17" s="861"/>
      <c r="F17" s="860"/>
      <c r="G17" s="861"/>
      <c r="H17" s="860"/>
      <c r="I17" s="861"/>
      <c r="J17" s="991"/>
      <c r="K17" s="991"/>
    </row>
    <row r="18" spans="3:11" x14ac:dyDescent="0.25">
      <c r="C18" s="54" t="s">
        <v>1419</v>
      </c>
      <c r="D18" s="858">
        <v>4230</v>
      </c>
      <c r="E18" s="861">
        <v>4347</v>
      </c>
      <c r="F18" s="860">
        <v>4500</v>
      </c>
      <c r="G18" s="861">
        <v>4644</v>
      </c>
      <c r="H18" s="860">
        <v>4644</v>
      </c>
      <c r="I18" s="861">
        <v>4644</v>
      </c>
      <c r="J18" s="991"/>
      <c r="K18" s="991"/>
    </row>
    <row r="19" spans="3:11" x14ac:dyDescent="0.25">
      <c r="C19" s="54" t="s">
        <v>1420</v>
      </c>
      <c r="D19" s="858">
        <v>6345</v>
      </c>
      <c r="E19" s="861">
        <v>6525</v>
      </c>
      <c r="F19" s="860">
        <v>6750</v>
      </c>
      <c r="G19" s="861">
        <v>6966</v>
      </c>
      <c r="H19" s="860">
        <v>6966</v>
      </c>
      <c r="I19" s="861">
        <v>6966</v>
      </c>
      <c r="J19" s="991"/>
      <c r="K19" s="991"/>
    </row>
    <row r="20" spans="3:11" x14ac:dyDescent="0.25">
      <c r="C20" s="54" t="s">
        <v>1421</v>
      </c>
      <c r="D20" s="858">
        <v>470</v>
      </c>
      <c r="E20" s="861">
        <v>483</v>
      </c>
      <c r="F20" s="860">
        <v>500</v>
      </c>
      <c r="G20" s="861">
        <v>516</v>
      </c>
      <c r="H20" s="860">
        <v>516</v>
      </c>
      <c r="I20" s="861">
        <v>516</v>
      </c>
      <c r="J20" s="991"/>
      <c r="K20" s="991"/>
    </row>
    <row r="21" spans="3:11" x14ac:dyDescent="0.25">
      <c r="C21" s="54" t="s">
        <v>1422</v>
      </c>
      <c r="D21" s="858">
        <v>705</v>
      </c>
      <c r="E21" s="861">
        <v>725</v>
      </c>
      <c r="F21" s="860">
        <v>750</v>
      </c>
      <c r="G21" s="861">
        <v>774</v>
      </c>
      <c r="H21" s="860">
        <v>774</v>
      </c>
      <c r="I21" s="861">
        <v>774</v>
      </c>
      <c r="J21" s="991"/>
      <c r="K21" s="991"/>
    </row>
    <row r="22" spans="3:11" x14ac:dyDescent="0.25">
      <c r="C22" s="851" t="s">
        <v>1425</v>
      </c>
      <c r="D22" s="858"/>
      <c r="E22" s="861"/>
      <c r="F22" s="860"/>
      <c r="G22" s="861"/>
      <c r="H22" s="860"/>
      <c r="I22" s="861"/>
      <c r="J22" s="991"/>
      <c r="K22" s="991"/>
    </row>
    <row r="23" spans="3:11" s="283" customFormat="1" x14ac:dyDescent="0.25">
      <c r="C23" s="54" t="s">
        <v>1419</v>
      </c>
      <c r="D23" s="858">
        <v>1156.1300000000001</v>
      </c>
      <c r="E23" s="861">
        <v>1199.55</v>
      </c>
      <c r="F23" s="860">
        <v>1479.65</v>
      </c>
      <c r="G23" s="861">
        <v>1521.25</v>
      </c>
      <c r="H23" s="860">
        <v>1525.94</v>
      </c>
      <c r="I23" s="861">
        <v>1550.9</v>
      </c>
      <c r="J23" s="991"/>
      <c r="K23" s="991"/>
    </row>
    <row r="24" spans="3:11" s="283" customFormat="1" x14ac:dyDescent="0.25">
      <c r="C24" s="54" t="s">
        <v>1420</v>
      </c>
      <c r="D24" s="858">
        <v>1264.1300000000001</v>
      </c>
      <c r="E24" s="861">
        <v>1307.55</v>
      </c>
      <c r="F24" s="860">
        <v>1587.65</v>
      </c>
      <c r="G24" s="861">
        <v>1629.25</v>
      </c>
      <c r="H24" s="860">
        <v>1633.94</v>
      </c>
      <c r="I24" s="861">
        <v>1698.9</v>
      </c>
      <c r="J24" s="991"/>
      <c r="K24" s="991"/>
    </row>
    <row r="25" spans="3:11" s="283" customFormat="1" x14ac:dyDescent="0.25">
      <c r="C25" s="54" t="s">
        <v>1421</v>
      </c>
      <c r="D25" s="858">
        <v>114.75</v>
      </c>
      <c r="E25" s="861">
        <v>119.05</v>
      </c>
      <c r="F25" s="860">
        <v>149.79</v>
      </c>
      <c r="G25" s="861">
        <v>153.94</v>
      </c>
      <c r="H25" s="860">
        <v>154.46</v>
      </c>
      <c r="I25" s="861">
        <v>152.46</v>
      </c>
      <c r="J25" s="991"/>
      <c r="K25" s="991"/>
    </row>
    <row r="26" spans="3:11" s="283" customFormat="1" x14ac:dyDescent="0.25">
      <c r="C26" s="54" t="s">
        <v>1422</v>
      </c>
      <c r="D26" s="858">
        <v>126.75</v>
      </c>
      <c r="E26" s="861">
        <v>131.05000000000001</v>
      </c>
      <c r="F26" s="860">
        <v>161.79</v>
      </c>
      <c r="G26" s="861">
        <v>165.94</v>
      </c>
      <c r="H26" s="860">
        <v>182.77</v>
      </c>
      <c r="I26" s="861">
        <v>164.46</v>
      </c>
      <c r="J26" s="991"/>
      <c r="K26" s="991"/>
    </row>
    <row r="27" spans="3:11" x14ac:dyDescent="0.25">
      <c r="C27" s="851" t="s">
        <v>1426</v>
      </c>
      <c r="D27" s="858"/>
      <c r="E27" s="861"/>
      <c r="F27" s="860"/>
      <c r="G27" s="861"/>
      <c r="H27" s="860"/>
      <c r="I27" s="861"/>
      <c r="J27" s="991"/>
      <c r="K27" s="991"/>
    </row>
    <row r="28" spans="3:11" ht="15.75" thickBot="1" x14ac:dyDescent="0.3">
      <c r="C28" s="1039" t="s">
        <v>1427</v>
      </c>
      <c r="D28" s="863">
        <v>1326.57</v>
      </c>
      <c r="E28" s="864">
        <v>1396.54</v>
      </c>
      <c r="F28" s="865">
        <v>1471</v>
      </c>
      <c r="G28" s="864">
        <v>1489</v>
      </c>
      <c r="H28" s="865">
        <v>1489</v>
      </c>
      <c r="I28" s="864">
        <v>1302.8800000000001</v>
      </c>
      <c r="J28" s="991"/>
      <c r="K28" s="991"/>
    </row>
    <row r="29" spans="3:11" x14ac:dyDescent="0.25">
      <c r="C29" s="48"/>
      <c r="D29" s="39"/>
      <c r="E29" s="39"/>
      <c r="F29" s="39"/>
      <c r="G29" s="99"/>
      <c r="H29" s="99"/>
      <c r="I29" s="991"/>
      <c r="J29" s="991"/>
      <c r="K29" s="991"/>
    </row>
    <row r="30" spans="3:11" s="285" customFormat="1" ht="29.25" customHeight="1" x14ac:dyDescent="0.25">
      <c r="C30" s="1185" t="s">
        <v>1428</v>
      </c>
      <c r="D30" s="1185"/>
      <c r="E30" s="1185"/>
      <c r="F30" s="1185"/>
      <c r="G30" s="1185"/>
      <c r="H30" s="1185"/>
      <c r="I30" s="1185"/>
      <c r="J30" s="308"/>
      <c r="K30" s="308"/>
    </row>
    <row r="31" spans="3:11" x14ac:dyDescent="0.25">
      <c r="C31" s="437" t="s">
        <v>1429</v>
      </c>
      <c r="D31" s="39"/>
      <c r="E31" s="39"/>
      <c r="F31" s="39"/>
      <c r="G31" s="99"/>
      <c r="H31" s="99"/>
      <c r="I31" s="991"/>
      <c r="J31" s="991"/>
      <c r="K31" s="991"/>
    </row>
    <row r="32" spans="3:11" s="285" customFormat="1" ht="15" customHeight="1" x14ac:dyDescent="0.25">
      <c r="C32" s="1184" t="s">
        <v>1430</v>
      </c>
      <c r="D32" s="1184"/>
      <c r="E32" s="1184"/>
      <c r="F32" s="1184"/>
      <c r="G32" s="1184"/>
      <c r="H32" s="1184"/>
      <c r="I32" s="1184"/>
      <c r="J32" s="991"/>
      <c r="K32" s="991"/>
    </row>
  </sheetData>
  <mergeCells count="3">
    <mergeCell ref="C32:I32"/>
    <mergeCell ref="C4:I4"/>
    <mergeCell ref="C30:I30"/>
  </mergeCells>
  <printOptions horizontalCentered="1" verticalCentered="1"/>
  <pageMargins left="0.5" right="0.7" top="0.5" bottom="0.75" header="0.3" footer="0.3"/>
  <pageSetup fitToHeight="0" orientation="landscape" r:id="rId1"/>
  <headerFooter differentFirst="1">
    <firstFooter xml:space="preserve">&amp;C
</first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17"/>
  <sheetViews>
    <sheetView topLeftCell="C1" zoomScaleNormal="100" workbookViewId="0">
      <selection activeCell="C4" sqref="C4"/>
    </sheetView>
  </sheetViews>
  <sheetFormatPr defaultRowHeight="15" x14ac:dyDescent="0.25"/>
  <sheetData>
    <row r="1" spans="4:4" ht="15" customHeight="1" x14ac:dyDescent="0.25">
      <c r="D1" s="23"/>
    </row>
    <row r="2" spans="4:4" ht="15" customHeight="1" x14ac:dyDescent="0.25">
      <c r="D2" s="23"/>
    </row>
    <row r="3" spans="4:4" ht="15" customHeight="1" x14ac:dyDescent="0.25">
      <c r="D3" s="991"/>
    </row>
    <row r="4" spans="4:4" ht="15" customHeight="1" x14ac:dyDescent="0.25">
      <c r="D4" s="991"/>
    </row>
    <row r="5" spans="4:4" ht="15" customHeight="1" x14ac:dyDescent="0.25">
      <c r="D5" s="991"/>
    </row>
    <row r="6" spans="4:4" ht="15" customHeight="1" x14ac:dyDescent="0.25">
      <c r="D6" s="991"/>
    </row>
    <row r="7" spans="4:4" ht="15" customHeight="1" x14ac:dyDescent="0.25">
      <c r="D7" s="991"/>
    </row>
    <row r="8" spans="4:4" ht="15" customHeight="1" x14ac:dyDescent="0.25">
      <c r="D8" s="991"/>
    </row>
    <row r="9" spans="4:4" ht="15" customHeight="1" x14ac:dyDescent="0.25">
      <c r="D9" s="991"/>
    </row>
    <row r="10" spans="4:4" ht="15" customHeight="1" x14ac:dyDescent="0.25">
      <c r="D10" s="991"/>
    </row>
    <row r="11" spans="4:4" ht="15" customHeight="1" x14ac:dyDescent="0.25">
      <c r="D11" s="991"/>
    </row>
    <row r="12" spans="4:4" ht="15" customHeight="1" x14ac:dyDescent="0.25">
      <c r="D12" s="991"/>
    </row>
    <row r="13" spans="4:4" ht="15" customHeight="1" x14ac:dyDescent="0.25">
      <c r="D13" s="991"/>
    </row>
    <row r="14" spans="4:4" ht="15" customHeight="1" x14ac:dyDescent="0.25">
      <c r="D14" s="991"/>
    </row>
    <row r="15" spans="4:4" ht="15" customHeight="1" x14ac:dyDescent="0.25">
      <c r="D15" s="991"/>
    </row>
    <row r="16" spans="4:4" ht="15" customHeight="1" x14ac:dyDescent="0.25">
      <c r="D16" s="991"/>
    </row>
    <row r="17" ht="15" customHeight="1" x14ac:dyDescent="0.25"/>
  </sheetData>
  <printOptions horizontalCentered="1" verticalCentered="1"/>
  <pageMargins left="0.5" right="0.7" top="0.5" bottom="0.75" header="0.3" footer="0.3"/>
  <pageSetup orientation="landscape" r:id="rId1"/>
  <headerFooter differentFirst="1">
    <firstFooter xml:space="preserve">&amp;C
</first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42"/>
  <sheetViews>
    <sheetView topLeftCell="B4" zoomScaleNormal="100" zoomScaleSheetLayoutView="80" workbookViewId="0">
      <selection activeCell="K18" sqref="K18"/>
    </sheetView>
  </sheetViews>
  <sheetFormatPr defaultRowHeight="15" x14ac:dyDescent="0.25"/>
  <cols>
    <col min="1" max="1" width="9.140625" style="167"/>
    <col min="2" max="2" width="47.140625" style="167" customWidth="1"/>
    <col min="3" max="3" width="12.7109375" style="167" customWidth="1"/>
    <col min="4" max="4" width="13.140625" style="167" customWidth="1"/>
    <col min="5" max="6" width="11.5703125" style="167" customWidth="1"/>
    <col min="7" max="7" width="13" style="167" customWidth="1"/>
    <col min="8" max="10" width="9.140625" style="167"/>
    <col min="11" max="11" width="29.7109375" style="167" customWidth="1"/>
    <col min="12" max="16384" width="9.140625" style="167"/>
  </cols>
  <sheetData>
    <row r="3" spans="2:15" ht="21" customHeight="1" x14ac:dyDescent="0.25">
      <c r="B3" s="1058" t="s">
        <v>1431</v>
      </c>
      <c r="C3" s="1058"/>
      <c r="D3" s="1058"/>
      <c r="E3" s="1058"/>
      <c r="F3" s="1058"/>
      <c r="G3" s="1058"/>
      <c r="H3" s="991"/>
      <c r="I3" s="991"/>
      <c r="J3" s="991"/>
      <c r="K3" s="991"/>
      <c r="L3" s="991"/>
      <c r="M3" s="991"/>
      <c r="N3" s="991"/>
      <c r="O3" s="991"/>
    </row>
    <row r="4" spans="2:15" ht="18.75" customHeight="1" x14ac:dyDescent="0.25">
      <c r="B4" s="1108" t="s">
        <v>1432</v>
      </c>
      <c r="C4" s="1108"/>
      <c r="D4" s="1108"/>
      <c r="E4" s="1108"/>
      <c r="F4" s="1108"/>
      <c r="G4" s="1108"/>
      <c r="H4" s="991"/>
      <c r="I4" s="991"/>
      <c r="J4" s="991"/>
      <c r="K4" s="991"/>
      <c r="L4" s="991"/>
      <c r="M4" s="991"/>
      <c r="N4" s="991"/>
      <c r="O4" s="991"/>
    </row>
    <row r="5" spans="2:15" ht="23.25" customHeight="1" thickBot="1" x14ac:dyDescent="0.3">
      <c r="B5" s="100"/>
      <c r="C5" s="39"/>
      <c r="D5" s="39"/>
      <c r="E5" s="39"/>
      <c r="F5" s="39"/>
      <c r="G5" s="39"/>
      <c r="H5" s="991"/>
      <c r="I5" s="991"/>
      <c r="J5" s="991"/>
      <c r="K5" s="991"/>
      <c r="L5" s="991"/>
      <c r="M5" s="991"/>
      <c r="N5" s="991"/>
      <c r="O5" s="991"/>
    </row>
    <row r="6" spans="2:15" ht="30.75" thickBot="1" x14ac:dyDescent="0.3">
      <c r="B6" s="727" t="s">
        <v>1433</v>
      </c>
      <c r="C6" s="728" t="s">
        <v>1434</v>
      </c>
      <c r="D6" s="728" t="s">
        <v>1435</v>
      </c>
      <c r="E6" s="728" t="s">
        <v>1436</v>
      </c>
      <c r="F6" s="728" t="s">
        <v>526</v>
      </c>
      <c r="G6" s="710" t="s">
        <v>501</v>
      </c>
      <c r="H6" s="991"/>
      <c r="I6" s="991"/>
      <c r="J6" s="991"/>
      <c r="K6" s="991"/>
      <c r="L6" s="991"/>
      <c r="M6" s="991"/>
      <c r="N6" s="991"/>
      <c r="O6" s="991"/>
    </row>
    <row r="7" spans="2:15" x14ac:dyDescent="0.25">
      <c r="B7" s="729" t="s">
        <v>1437</v>
      </c>
      <c r="C7" s="535"/>
      <c r="D7" s="535"/>
      <c r="E7" s="535"/>
      <c r="F7" s="535"/>
      <c r="G7" s="633"/>
      <c r="H7" s="991"/>
      <c r="I7" s="991"/>
      <c r="J7" s="19"/>
      <c r="K7" s="991"/>
      <c r="L7" s="991"/>
      <c r="M7" s="991"/>
      <c r="N7" s="991"/>
      <c r="O7" s="991"/>
    </row>
    <row r="8" spans="2:15" x14ac:dyDescent="0.25">
      <c r="B8" s="730" t="s">
        <v>1438</v>
      </c>
      <c r="C8" s="199">
        <v>719762</v>
      </c>
      <c r="D8" s="199">
        <v>740365</v>
      </c>
      <c r="E8" s="199">
        <v>715684</v>
      </c>
      <c r="F8" s="199">
        <v>810427</v>
      </c>
      <c r="G8" s="711">
        <f t="shared" ref="G8:G12" si="0">F8-E8</f>
        <v>94743</v>
      </c>
      <c r="H8" s="991"/>
      <c r="I8" s="991"/>
      <c r="J8" s="19"/>
      <c r="K8" s="991"/>
      <c r="L8" s="991"/>
      <c r="M8" s="991"/>
      <c r="N8" s="991"/>
      <c r="O8" s="991"/>
    </row>
    <row r="9" spans="2:15" x14ac:dyDescent="0.25">
      <c r="B9" s="730" t="s">
        <v>1439</v>
      </c>
      <c r="C9" s="199">
        <v>768443</v>
      </c>
      <c r="D9" s="199">
        <v>193476</v>
      </c>
      <c r="E9" s="199">
        <v>153690</v>
      </c>
      <c r="F9" s="1004">
        <v>154818</v>
      </c>
      <c r="G9" s="711">
        <f t="shared" si="0"/>
        <v>1128</v>
      </c>
      <c r="H9" s="991"/>
      <c r="I9" s="19"/>
      <c r="J9" s="19"/>
      <c r="K9" s="991"/>
      <c r="L9" s="991"/>
      <c r="M9" s="991"/>
      <c r="N9" s="991"/>
      <c r="O9" s="991"/>
    </row>
    <row r="10" spans="2:15" x14ac:dyDescent="0.25">
      <c r="B10" s="730" t="s">
        <v>1440</v>
      </c>
      <c r="C10" s="199">
        <v>1011585</v>
      </c>
      <c r="D10" s="199">
        <v>1068805</v>
      </c>
      <c r="E10" s="199">
        <v>1184874</v>
      </c>
      <c r="F10" s="1004">
        <v>1452600</v>
      </c>
      <c r="G10" s="711">
        <f t="shared" si="0"/>
        <v>267726</v>
      </c>
      <c r="H10" s="991"/>
      <c r="I10" s="19"/>
      <c r="J10" s="19"/>
      <c r="K10" s="991"/>
      <c r="L10" s="991"/>
      <c r="M10" s="991"/>
      <c r="N10" s="991"/>
      <c r="O10" s="991"/>
    </row>
    <row r="11" spans="2:15" x14ac:dyDescent="0.25">
      <c r="B11" s="730" t="s">
        <v>1441</v>
      </c>
      <c r="C11" s="199">
        <v>1098632</v>
      </c>
      <c r="D11" s="199">
        <v>46695</v>
      </c>
      <c r="E11" s="199">
        <v>40952</v>
      </c>
      <c r="F11" s="1053">
        <v>41872</v>
      </c>
      <c r="G11" s="711">
        <f t="shared" si="0"/>
        <v>920</v>
      </c>
      <c r="H11" s="991"/>
      <c r="I11" s="991"/>
      <c r="J11" s="991"/>
      <c r="K11" s="991"/>
      <c r="L11" s="991"/>
      <c r="M11" s="991"/>
      <c r="N11" s="991"/>
      <c r="O11" s="991"/>
    </row>
    <row r="12" spans="2:15" ht="15.75" thickBot="1" x14ac:dyDescent="0.3">
      <c r="B12" s="731" t="s">
        <v>1442</v>
      </c>
      <c r="C12" s="373">
        <v>51364</v>
      </c>
      <c r="D12" s="373">
        <v>30385</v>
      </c>
      <c r="E12" s="373">
        <v>26567</v>
      </c>
      <c r="F12" s="373">
        <v>18399</v>
      </c>
      <c r="G12" s="711">
        <f t="shared" si="0"/>
        <v>-8168</v>
      </c>
      <c r="H12" s="991"/>
      <c r="I12" s="991"/>
      <c r="J12" s="991"/>
      <c r="K12" s="991"/>
      <c r="L12" s="991"/>
      <c r="M12" s="991"/>
      <c r="N12" s="991"/>
      <c r="O12" s="991"/>
    </row>
    <row r="13" spans="2:15" ht="15.75" thickBot="1" x14ac:dyDescent="0.3">
      <c r="B13" s="731" t="s">
        <v>1443</v>
      </c>
      <c r="C13" s="732">
        <v>3400916</v>
      </c>
      <c r="D13" s="732">
        <v>2127742</v>
      </c>
      <c r="E13" s="732">
        <v>2177077</v>
      </c>
      <c r="F13" s="732">
        <v>2381296</v>
      </c>
      <c r="G13" s="712">
        <f>F13-E13</f>
        <v>204219</v>
      </c>
      <c r="H13" s="991"/>
      <c r="I13" s="991"/>
      <c r="J13" s="991"/>
      <c r="K13" s="991"/>
      <c r="L13" s="19"/>
      <c r="M13" s="19"/>
      <c r="N13" s="170"/>
      <c r="O13" s="19"/>
    </row>
    <row r="14" spans="2:15" ht="15.75" thickBot="1" x14ac:dyDescent="0.3">
      <c r="B14" s="733" t="s">
        <v>1444</v>
      </c>
      <c r="C14" s="734">
        <v>47</v>
      </c>
      <c r="D14" s="734">
        <v>48</v>
      </c>
      <c r="E14" s="734">
        <v>48</v>
      </c>
      <c r="F14" s="734">
        <v>47</v>
      </c>
      <c r="G14" s="713">
        <f>F14-E14</f>
        <v>-1</v>
      </c>
      <c r="H14" s="991"/>
      <c r="I14" s="991"/>
      <c r="J14" s="991"/>
      <c r="K14" s="991"/>
      <c r="L14" s="19"/>
      <c r="M14" s="19"/>
      <c r="N14" s="171"/>
      <c r="O14" s="19"/>
    </row>
    <row r="15" spans="2:15" ht="15" customHeight="1" x14ac:dyDescent="0.25">
      <c r="B15" s="603" t="s">
        <v>1445</v>
      </c>
      <c r="C15" s="714"/>
      <c r="D15" s="715"/>
      <c r="E15" s="714"/>
      <c r="F15" s="714"/>
      <c r="G15" s="716"/>
      <c r="H15" s="991"/>
      <c r="I15" s="176"/>
      <c r="J15" s="991"/>
      <c r="K15" s="991"/>
      <c r="L15" s="19"/>
      <c r="M15" s="19"/>
      <c r="N15" s="170"/>
      <c r="O15" s="19"/>
    </row>
    <row r="16" spans="2:15" ht="15" customHeight="1" x14ac:dyDescent="0.25">
      <c r="B16" s="603"/>
      <c r="C16" s="717"/>
      <c r="D16" s="718"/>
      <c r="E16" s="717"/>
      <c r="F16" s="717"/>
      <c r="G16" s="719"/>
      <c r="H16" s="991"/>
      <c r="I16" s="176"/>
      <c r="J16" s="991"/>
      <c r="K16" s="991"/>
      <c r="L16" s="19"/>
      <c r="M16" s="19"/>
      <c r="N16" s="170"/>
      <c r="O16" s="19"/>
    </row>
    <row r="17" spans="2:15" x14ac:dyDescent="0.25">
      <c r="B17" s="39"/>
      <c r="C17" s="39"/>
      <c r="D17" s="39"/>
      <c r="E17" s="39"/>
      <c r="F17" s="39"/>
      <c r="G17" s="41"/>
      <c r="H17" s="991"/>
      <c r="I17" s="991"/>
      <c r="J17" s="991"/>
      <c r="K17" s="991"/>
      <c r="L17" s="19"/>
      <c r="M17" s="19"/>
      <c r="N17" s="170"/>
      <c r="O17" s="19"/>
    </row>
    <row r="18" spans="2:15" ht="15.75" thickBot="1" x14ac:dyDescent="0.3">
      <c r="B18" s="39"/>
      <c r="C18" s="39"/>
      <c r="D18" s="39"/>
      <c r="E18" s="39"/>
      <c r="F18" s="39"/>
      <c r="G18" s="39"/>
      <c r="H18" s="991"/>
      <c r="I18" s="991"/>
      <c r="J18" s="991"/>
      <c r="K18" s="991"/>
      <c r="L18" s="19"/>
      <c r="M18" s="19"/>
      <c r="N18" s="170"/>
      <c r="O18" s="19"/>
    </row>
    <row r="19" spans="2:15" ht="15.75" thickBot="1" x14ac:dyDescent="0.3">
      <c r="B19" s="721" t="s">
        <v>1446</v>
      </c>
      <c r="C19" s="722" t="s">
        <v>1435</v>
      </c>
      <c r="D19" s="722" t="s">
        <v>1436</v>
      </c>
      <c r="E19" s="722" t="s">
        <v>526</v>
      </c>
      <c r="F19" s="720"/>
      <c r="G19" s="39"/>
      <c r="H19" s="991"/>
      <c r="I19" s="991"/>
      <c r="J19" s="991"/>
      <c r="K19" s="991"/>
      <c r="L19" s="991"/>
      <c r="M19" s="172"/>
      <c r="N19" s="173"/>
      <c r="O19" s="991"/>
    </row>
    <row r="20" spans="2:15" x14ac:dyDescent="0.25">
      <c r="B20" s="390" t="s">
        <v>1447</v>
      </c>
      <c r="C20" s="723">
        <v>48016</v>
      </c>
      <c r="D20" s="723">
        <v>48016</v>
      </c>
      <c r="E20" s="723">
        <v>48016</v>
      </c>
      <c r="F20" s="39"/>
      <c r="G20" s="403"/>
      <c r="H20" s="991"/>
      <c r="I20" s="991"/>
      <c r="J20" s="991"/>
      <c r="K20" s="991"/>
      <c r="L20" s="991"/>
      <c r="M20" s="991"/>
      <c r="N20" s="991"/>
      <c r="O20" s="991"/>
    </row>
    <row r="21" spans="2:15" x14ac:dyDescent="0.25">
      <c r="B21" s="390" t="s">
        <v>1448</v>
      </c>
      <c r="C21" s="724" t="s">
        <v>1449</v>
      </c>
      <c r="D21" s="724" t="s">
        <v>1449</v>
      </c>
      <c r="E21" s="724" t="s">
        <v>1449</v>
      </c>
      <c r="F21" s="39"/>
      <c r="G21" s="39"/>
      <c r="H21" s="991"/>
      <c r="I21" s="991"/>
      <c r="J21" s="991"/>
      <c r="K21" s="991"/>
      <c r="L21" s="991"/>
      <c r="M21" s="991"/>
      <c r="N21" s="991"/>
      <c r="O21" s="991"/>
    </row>
    <row r="22" spans="2:15" x14ac:dyDescent="0.25">
      <c r="B22" s="390" t="s">
        <v>1450</v>
      </c>
      <c r="C22" s="724" t="s">
        <v>1449</v>
      </c>
      <c r="D22" s="724" t="s">
        <v>1449</v>
      </c>
      <c r="E22" s="724" t="s">
        <v>1449</v>
      </c>
      <c r="F22" s="39"/>
      <c r="G22" s="39"/>
      <c r="H22" s="991"/>
      <c r="I22" s="991"/>
      <c r="J22" s="991"/>
      <c r="K22" s="991"/>
      <c r="L22" s="991"/>
      <c r="M22" s="991"/>
      <c r="N22" s="991"/>
      <c r="O22" s="991"/>
    </row>
    <row r="23" spans="2:15" ht="15.75" thickBot="1" x14ac:dyDescent="0.3">
      <c r="B23" s="725" t="s">
        <v>1451</v>
      </c>
      <c r="C23" s="726" t="s">
        <v>1449</v>
      </c>
      <c r="D23" s="726" t="s">
        <v>1449</v>
      </c>
      <c r="E23" s="726" t="s">
        <v>1449</v>
      </c>
      <c r="F23" s="39"/>
      <c r="G23" s="39"/>
      <c r="H23" s="991"/>
      <c r="I23" s="991"/>
      <c r="J23" s="991"/>
      <c r="K23" s="991"/>
      <c r="L23" s="991"/>
      <c r="M23" s="991"/>
      <c r="N23" s="991"/>
      <c r="O23" s="991"/>
    </row>
    <row r="24" spans="2:15" x14ac:dyDescent="0.25">
      <c r="B24" s="25"/>
      <c r="C24" s="991"/>
      <c r="D24" s="991"/>
      <c r="E24" s="991"/>
      <c r="F24" s="991"/>
      <c r="G24" s="991"/>
      <c r="H24" s="991"/>
      <c r="I24" s="991"/>
      <c r="J24" s="991"/>
      <c r="K24" s="991"/>
      <c r="L24" s="991"/>
      <c r="M24" s="991"/>
      <c r="N24" s="991"/>
      <c r="O24" s="991"/>
    </row>
    <row r="25" spans="2:15" x14ac:dyDescent="0.25">
      <c r="B25" s="991"/>
      <c r="C25" s="991"/>
      <c r="D25" s="991"/>
      <c r="E25" s="991"/>
      <c r="F25" s="991"/>
      <c r="G25" s="991"/>
      <c r="H25" s="991"/>
      <c r="I25" s="991"/>
      <c r="J25" s="991"/>
      <c r="K25" s="991"/>
      <c r="L25" s="170"/>
      <c r="M25" s="991"/>
      <c r="N25" s="991"/>
      <c r="O25" s="991"/>
    </row>
    <row r="26" spans="2:15" x14ac:dyDescent="0.25">
      <c r="B26" s="25"/>
      <c r="C26" s="991"/>
      <c r="D26" s="991"/>
      <c r="E26" s="991"/>
      <c r="F26" s="991"/>
      <c r="G26" s="991"/>
      <c r="H26" s="991"/>
      <c r="I26" s="991"/>
      <c r="J26" s="991"/>
      <c r="K26" s="991"/>
      <c r="L26" s="991"/>
      <c r="M26" s="991"/>
      <c r="N26" s="991"/>
      <c r="O26" s="991"/>
    </row>
    <row r="28" spans="2:15" x14ac:dyDescent="0.25">
      <c r="B28" s="25"/>
      <c r="C28" s="991"/>
      <c r="D28" s="991"/>
      <c r="E28" s="991"/>
      <c r="F28" s="991"/>
      <c r="G28" s="991"/>
      <c r="H28" s="991"/>
      <c r="I28" s="991"/>
      <c r="J28" s="991"/>
      <c r="K28" s="991"/>
      <c r="L28" s="991"/>
      <c r="M28" s="991"/>
      <c r="N28" s="991"/>
      <c r="O28" s="991"/>
    </row>
    <row r="30" spans="2:15" x14ac:dyDescent="0.25">
      <c r="B30" s="25"/>
      <c r="C30" s="991"/>
      <c r="D30" s="991"/>
      <c r="E30" s="991"/>
      <c r="F30" s="991"/>
      <c r="G30" s="991"/>
      <c r="H30" s="991"/>
      <c r="I30" s="991"/>
      <c r="J30" s="991"/>
      <c r="K30" s="991"/>
      <c r="L30" s="991"/>
      <c r="M30" s="991"/>
      <c r="N30" s="991"/>
      <c r="O30" s="991"/>
    </row>
    <row r="32" spans="2:15" x14ac:dyDescent="0.25">
      <c r="B32" s="25"/>
      <c r="C32" s="991"/>
      <c r="D32" s="991"/>
      <c r="E32" s="991"/>
      <c r="F32" s="991"/>
      <c r="G32" s="991"/>
      <c r="H32" s="991"/>
      <c r="I32" s="991"/>
      <c r="J32" s="991"/>
      <c r="K32" s="991"/>
      <c r="L32" s="991"/>
      <c r="M32" s="991"/>
      <c r="N32" s="991"/>
      <c r="O32" s="991"/>
    </row>
    <row r="34" spans="2:2" x14ac:dyDescent="0.25">
      <c r="B34" s="25"/>
    </row>
    <row r="36" spans="2:2" x14ac:dyDescent="0.25">
      <c r="B36" s="25"/>
    </row>
    <row r="38" spans="2:2" x14ac:dyDescent="0.25">
      <c r="B38" s="25"/>
    </row>
    <row r="40" spans="2:2" x14ac:dyDescent="0.25">
      <c r="B40" s="25"/>
    </row>
    <row r="42" spans="2:2" x14ac:dyDescent="0.25">
      <c r="B42" s="24"/>
    </row>
  </sheetData>
  <mergeCells count="2">
    <mergeCell ref="B3:G3"/>
    <mergeCell ref="B4:G4"/>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2"/>
  <sheetViews>
    <sheetView workbookViewId="0"/>
  </sheetViews>
  <sheetFormatPr defaultColWidth="9.28515625" defaultRowHeight="15" x14ac:dyDescent="0.25"/>
  <cols>
    <col min="1" max="16384" width="9.28515625" style="868"/>
  </cols>
  <sheetData>
    <row r="1" spans="4:4" ht="22.5" x14ac:dyDescent="0.25">
      <c r="D1" s="23"/>
    </row>
    <row r="2" spans="4:4" ht="22.5" x14ac:dyDescent="0.25">
      <c r="D2" s="23"/>
    </row>
  </sheetData>
  <printOptions horizontalCentered="1" verticalCentered="1"/>
  <pageMargins left="0.7" right="0.7" top="0.75" bottom="0.75" header="0.3" footer="0.3"/>
  <pageSetup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sqref="A1:E1"/>
    </sheetView>
  </sheetViews>
  <sheetFormatPr defaultRowHeight="15" x14ac:dyDescent="0.25"/>
  <cols>
    <col min="2" max="2" width="15.28515625" customWidth="1"/>
    <col min="3" max="4" width="11.140625" customWidth="1"/>
    <col min="5" max="5" width="9.140625" customWidth="1"/>
  </cols>
  <sheetData>
    <row r="1" spans="1:5" ht="21" x14ac:dyDescent="0.25">
      <c r="A1" s="1058" t="s">
        <v>1452</v>
      </c>
      <c r="B1" s="1058"/>
      <c r="C1" s="1058"/>
      <c r="D1" s="1058"/>
      <c r="E1" s="1058"/>
    </row>
    <row r="2" spans="1:5" ht="15" customHeight="1" x14ac:dyDescent="0.25">
      <c r="A2" s="1017"/>
      <c r="B2" s="1017"/>
      <c r="C2" s="1017"/>
      <c r="D2" s="1017"/>
      <c r="E2" s="1017"/>
    </row>
    <row r="3" spans="1:5" ht="20.25" customHeight="1" x14ac:dyDescent="0.25">
      <c r="A3" s="1142" t="s">
        <v>1453</v>
      </c>
      <c r="B3" s="1142"/>
      <c r="C3" s="1142"/>
      <c r="D3" s="1142"/>
      <c r="E3" s="1142"/>
    </row>
    <row r="4" spans="1:5" ht="20.25" customHeight="1" x14ac:dyDescent="0.25">
      <c r="A4" s="1142"/>
      <c r="B4" s="1142"/>
      <c r="C4" s="1142"/>
      <c r="D4" s="1142"/>
      <c r="E4" s="1142"/>
    </row>
    <row r="5" spans="1:5" ht="19.5" thickBot="1" x14ac:dyDescent="0.3">
      <c r="A5" s="991"/>
      <c r="B5" s="1033"/>
      <c r="C5" s="1033"/>
      <c r="D5" s="1033"/>
      <c r="E5" s="1033"/>
    </row>
    <row r="6" spans="1:5" ht="30.75" thickBot="1" x14ac:dyDescent="0.3">
      <c r="A6" s="991"/>
      <c r="B6" s="869" t="s">
        <v>1454</v>
      </c>
      <c r="C6" s="870" t="s">
        <v>184</v>
      </c>
      <c r="D6" s="871" t="s">
        <v>176</v>
      </c>
      <c r="E6" s="991"/>
    </row>
    <row r="7" spans="1:5" x14ac:dyDescent="0.25">
      <c r="A7" s="991"/>
      <c r="B7" s="872" t="s">
        <v>1455</v>
      </c>
      <c r="C7" s="873">
        <v>1593</v>
      </c>
      <c r="D7" s="874">
        <f>C7/$C$9</f>
        <v>0.80211480362537768</v>
      </c>
      <c r="E7" s="991"/>
    </row>
    <row r="8" spans="1:5" ht="15.75" thickBot="1" x14ac:dyDescent="0.3">
      <c r="A8" s="991"/>
      <c r="B8" s="875" t="s">
        <v>1456</v>
      </c>
      <c r="C8" s="876">
        <v>393</v>
      </c>
      <c r="D8" s="877">
        <f>C8/$C$9</f>
        <v>0.19788519637462235</v>
      </c>
      <c r="E8" s="991"/>
    </row>
    <row r="9" spans="1:5" ht="15.75" thickBot="1" x14ac:dyDescent="0.3">
      <c r="A9" s="991"/>
      <c r="B9" s="878" t="s">
        <v>1457</v>
      </c>
      <c r="C9" s="879">
        <f>C7+C8</f>
        <v>1986</v>
      </c>
      <c r="D9" s="880">
        <f>C9/$C$9</f>
        <v>1</v>
      </c>
      <c r="E9" s="991"/>
    </row>
    <row r="10" spans="1:5" x14ac:dyDescent="0.25">
      <c r="A10" s="991"/>
      <c r="B10" s="991"/>
      <c r="C10" s="19"/>
      <c r="D10" s="991"/>
      <c r="E10" s="991"/>
    </row>
    <row r="11" spans="1:5" x14ac:dyDescent="0.25">
      <c r="A11" s="991"/>
      <c r="B11" s="991"/>
      <c r="C11" s="19"/>
      <c r="D11" s="991"/>
      <c r="E11" s="991"/>
    </row>
    <row r="12" spans="1:5" ht="23.25" customHeight="1" x14ac:dyDescent="0.25">
      <c r="A12" s="1142" t="s">
        <v>1458</v>
      </c>
      <c r="B12" s="1142"/>
      <c r="C12" s="1142"/>
      <c r="D12" s="1142"/>
      <c r="E12" s="1142"/>
    </row>
    <row r="13" spans="1:5" ht="19.5" thickBot="1" x14ac:dyDescent="0.3">
      <c r="A13" s="1040"/>
      <c r="B13" s="1040"/>
      <c r="C13" s="1040"/>
      <c r="D13" s="1040"/>
      <c r="E13" s="1040"/>
    </row>
    <row r="14" spans="1:5" ht="15.75" thickBot="1" x14ac:dyDescent="0.3">
      <c r="A14" s="991"/>
      <c r="B14" s="881" t="s">
        <v>446</v>
      </c>
      <c r="C14" s="882" t="s">
        <v>184</v>
      </c>
      <c r="D14" s="883" t="s">
        <v>176</v>
      </c>
      <c r="E14" s="991"/>
    </row>
    <row r="15" spans="1:5" x14ac:dyDescent="0.25">
      <c r="A15" s="991"/>
      <c r="B15" s="884" t="s">
        <v>151</v>
      </c>
      <c r="C15" s="885">
        <v>1143</v>
      </c>
      <c r="D15" s="886">
        <f>C15/$C$17</f>
        <v>0.57552870090634445</v>
      </c>
      <c r="E15" s="991"/>
    </row>
    <row r="16" spans="1:5" ht="15.75" thickBot="1" x14ac:dyDescent="0.3">
      <c r="A16" s="991"/>
      <c r="B16" s="875" t="s">
        <v>150</v>
      </c>
      <c r="C16" s="876">
        <v>843</v>
      </c>
      <c r="D16" s="877">
        <f>C16/$C$17</f>
        <v>0.42447129909365561</v>
      </c>
      <c r="E16" s="991"/>
    </row>
    <row r="17" spans="1:5" ht="15.75" thickBot="1" x14ac:dyDescent="0.3">
      <c r="A17" s="991"/>
      <c r="B17" s="887" t="s">
        <v>1457</v>
      </c>
      <c r="C17" s="888">
        <f>C15+C16</f>
        <v>1986</v>
      </c>
      <c r="D17" s="889">
        <f>C17/$C$17</f>
        <v>1</v>
      </c>
      <c r="E17" s="991"/>
    </row>
    <row r="18" spans="1:5" x14ac:dyDescent="0.25">
      <c r="A18" s="991"/>
      <c r="B18" s="991"/>
      <c r="C18" s="991"/>
      <c r="D18" s="991"/>
      <c r="E18" s="991"/>
    </row>
    <row r="19" spans="1:5" x14ac:dyDescent="0.25">
      <c r="A19" s="48" t="s">
        <v>1459</v>
      </c>
      <c r="B19" s="991"/>
      <c r="C19" s="991"/>
      <c r="D19" s="991"/>
      <c r="E19" s="991"/>
    </row>
  </sheetData>
  <mergeCells count="3">
    <mergeCell ref="A1:E1"/>
    <mergeCell ref="A3:E4"/>
    <mergeCell ref="A12:E12"/>
  </mergeCells>
  <printOptions horizontalCentered="1" verticalCentered="1"/>
  <pageMargins left="0.7" right="0.7" top="0.75" bottom="0.75" header="0.3" footer="0.3"/>
  <pageSetup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workbookViewId="0">
      <selection sqref="A1:G1"/>
    </sheetView>
  </sheetViews>
  <sheetFormatPr defaultRowHeight="15" x14ac:dyDescent="0.25"/>
  <cols>
    <col min="1" max="1" width="37.28515625" customWidth="1"/>
    <col min="6" max="7" width="12" customWidth="1"/>
  </cols>
  <sheetData>
    <row r="1" spans="1:7" ht="21" x14ac:dyDescent="0.25">
      <c r="A1" s="1058" t="s">
        <v>1452</v>
      </c>
      <c r="B1" s="1058"/>
      <c r="C1" s="1058"/>
      <c r="D1" s="1058"/>
      <c r="E1" s="1058"/>
      <c r="F1" s="1058"/>
      <c r="G1" s="1058"/>
    </row>
    <row r="2" spans="1:7" x14ac:dyDescent="0.25">
      <c r="A2" s="1142" t="s">
        <v>85</v>
      </c>
      <c r="B2" s="1142"/>
      <c r="C2" s="1142"/>
      <c r="D2" s="1142"/>
      <c r="E2" s="1142"/>
      <c r="F2" s="1142"/>
      <c r="G2" s="1142"/>
    </row>
    <row r="3" spans="1:7" x14ac:dyDescent="0.25">
      <c r="A3" s="1142"/>
      <c r="B3" s="1142"/>
      <c r="C3" s="1142"/>
      <c r="D3" s="1142"/>
      <c r="E3" s="1142"/>
      <c r="F3" s="1142"/>
      <c r="G3" s="1142"/>
    </row>
    <row r="4" spans="1:7" ht="19.5" thickBot="1" x14ac:dyDescent="0.3">
      <c r="A4" s="177"/>
      <c r="B4" s="991"/>
      <c r="C4" s="991"/>
      <c r="D4" s="991"/>
      <c r="E4" s="991"/>
      <c r="F4" s="991"/>
      <c r="G4" s="991"/>
    </row>
    <row r="5" spans="1:7" ht="15.75" thickBot="1" x14ac:dyDescent="0.3">
      <c r="A5" s="1186" t="s">
        <v>146</v>
      </c>
      <c r="B5" s="1187" t="s">
        <v>151</v>
      </c>
      <c r="C5" s="1187"/>
      <c r="D5" s="1187" t="s">
        <v>1460</v>
      </c>
      <c r="E5" s="1186"/>
      <c r="F5" s="1188" t="s">
        <v>1461</v>
      </c>
      <c r="G5" s="1187"/>
    </row>
    <row r="6" spans="1:7" ht="30.75" thickBot="1" x14ac:dyDescent="0.3">
      <c r="A6" s="1186"/>
      <c r="B6" s="890" t="s">
        <v>184</v>
      </c>
      <c r="C6" s="891" t="s">
        <v>176</v>
      </c>
      <c r="D6" s="890" t="s">
        <v>184</v>
      </c>
      <c r="E6" s="892" t="s">
        <v>176</v>
      </c>
      <c r="F6" s="893" t="s">
        <v>184</v>
      </c>
      <c r="G6" s="891" t="s">
        <v>1462</v>
      </c>
    </row>
    <row r="7" spans="1:7" x14ac:dyDescent="0.25">
      <c r="A7" s="894" t="s">
        <v>1463</v>
      </c>
      <c r="B7" s="895">
        <v>2</v>
      </c>
      <c r="C7" s="896">
        <f>(B7/F7)*100</f>
        <v>66.666666666666657</v>
      </c>
      <c r="D7" s="895">
        <v>1</v>
      </c>
      <c r="E7" s="897">
        <f>(D7/F7)*100</f>
        <v>33.333333333333329</v>
      </c>
      <c r="F7" s="898">
        <f>B7+D7</f>
        <v>3</v>
      </c>
      <c r="G7" s="899">
        <f>(F7/F15)*100</f>
        <v>0.15105740181268881</v>
      </c>
    </row>
    <row r="8" spans="1:7" x14ac:dyDescent="0.25">
      <c r="A8" s="900" t="s">
        <v>158</v>
      </c>
      <c r="B8" s="901">
        <v>45</v>
      </c>
      <c r="C8" s="902">
        <f t="shared" ref="C8:C14" si="0">(B8/F8)*100</f>
        <v>48.913043478260867</v>
      </c>
      <c r="D8" s="901">
        <v>47</v>
      </c>
      <c r="E8" s="903">
        <f t="shared" ref="E8:E14" si="1">(D8/F8)*100</f>
        <v>51.086956521739133</v>
      </c>
      <c r="F8" s="904">
        <f t="shared" ref="F8:F14" si="2">B8+D8</f>
        <v>92</v>
      </c>
      <c r="G8" s="905">
        <f>(F8/F15)*100</f>
        <v>4.6324269889224574</v>
      </c>
    </row>
    <row r="9" spans="1:7" x14ac:dyDescent="0.25">
      <c r="A9" s="900" t="s">
        <v>1464</v>
      </c>
      <c r="B9" s="901">
        <v>126</v>
      </c>
      <c r="C9" s="902">
        <f t="shared" si="0"/>
        <v>58.604651162790702</v>
      </c>
      <c r="D9" s="901">
        <v>89</v>
      </c>
      <c r="E9" s="903">
        <f t="shared" si="1"/>
        <v>41.395348837209298</v>
      </c>
      <c r="F9" s="904">
        <f t="shared" si="2"/>
        <v>215</v>
      </c>
      <c r="G9" s="905">
        <f>(F9/F15)*100</f>
        <v>10.825780463242699</v>
      </c>
    </row>
    <row r="10" spans="1:7" x14ac:dyDescent="0.25">
      <c r="A10" s="900" t="s">
        <v>451</v>
      </c>
      <c r="B10" s="901">
        <v>35</v>
      </c>
      <c r="C10" s="902">
        <f t="shared" si="0"/>
        <v>53.030303030303031</v>
      </c>
      <c r="D10" s="901">
        <v>31</v>
      </c>
      <c r="E10" s="903">
        <f t="shared" si="1"/>
        <v>46.969696969696969</v>
      </c>
      <c r="F10" s="904">
        <f t="shared" si="2"/>
        <v>66</v>
      </c>
      <c r="G10" s="905">
        <f>(F10/F15)*100</f>
        <v>3.3232628398791544</v>
      </c>
    </row>
    <row r="11" spans="1:7" ht="30" x14ac:dyDescent="0.25">
      <c r="A11" s="900" t="s">
        <v>1465</v>
      </c>
      <c r="B11" s="906">
        <v>0</v>
      </c>
      <c r="C11" s="907" t="s">
        <v>161</v>
      </c>
      <c r="D11" s="901">
        <v>1</v>
      </c>
      <c r="E11" s="903">
        <f t="shared" si="1"/>
        <v>100</v>
      </c>
      <c r="F11" s="904">
        <f t="shared" si="2"/>
        <v>1</v>
      </c>
      <c r="G11" s="905">
        <f>(F11/F15)*100</f>
        <v>5.0352467270896276E-2</v>
      </c>
    </row>
    <row r="12" spans="1:7" x14ac:dyDescent="0.25">
      <c r="A12" s="900" t="s">
        <v>1466</v>
      </c>
      <c r="B12" s="901">
        <v>18</v>
      </c>
      <c r="C12" s="902">
        <f t="shared" si="0"/>
        <v>50</v>
      </c>
      <c r="D12" s="901">
        <v>18</v>
      </c>
      <c r="E12" s="903">
        <f t="shared" si="1"/>
        <v>50</v>
      </c>
      <c r="F12" s="904">
        <f t="shared" si="2"/>
        <v>36</v>
      </c>
      <c r="G12" s="905">
        <f>(F12/F15)*100</f>
        <v>1.8126888217522661</v>
      </c>
    </row>
    <row r="13" spans="1:7" x14ac:dyDescent="0.25">
      <c r="A13" s="900" t="s">
        <v>1467</v>
      </c>
      <c r="B13" s="901">
        <v>4</v>
      </c>
      <c r="C13" s="902">
        <f t="shared" si="0"/>
        <v>50</v>
      </c>
      <c r="D13" s="901">
        <v>4</v>
      </c>
      <c r="E13" s="903">
        <f t="shared" si="1"/>
        <v>50</v>
      </c>
      <c r="F13" s="904">
        <f t="shared" si="2"/>
        <v>8</v>
      </c>
      <c r="G13" s="905">
        <f>(F13/F15)*100</f>
        <v>0.4028197381671702</v>
      </c>
    </row>
    <row r="14" spans="1:7" ht="15.75" thickBot="1" x14ac:dyDescent="0.3">
      <c r="A14" s="908" t="s">
        <v>159</v>
      </c>
      <c r="B14" s="909">
        <v>913</v>
      </c>
      <c r="C14" s="910">
        <f t="shared" si="0"/>
        <v>58.33865814696486</v>
      </c>
      <c r="D14" s="909">
        <v>652</v>
      </c>
      <c r="E14" s="911">
        <f t="shared" si="1"/>
        <v>41.661341853035147</v>
      </c>
      <c r="F14" s="912">
        <f t="shared" si="2"/>
        <v>1565</v>
      </c>
      <c r="G14" s="913">
        <f>(F14/F15)*100</f>
        <v>78.801611278952663</v>
      </c>
    </row>
    <row r="15" spans="1:7" ht="15.75" thickBot="1" x14ac:dyDescent="0.3">
      <c r="A15" s="914" t="s">
        <v>1468</v>
      </c>
      <c r="B15" s="915">
        <f>SUM(B7:B14)</f>
        <v>1143</v>
      </c>
      <c r="C15" s="916">
        <f>(B15/F15)*100</f>
        <v>57.552870090634443</v>
      </c>
      <c r="D15" s="915">
        <f>SUM(D7:D14)</f>
        <v>843</v>
      </c>
      <c r="E15" s="917">
        <f t="shared" ref="E15" si="3">(D15/F15)*100</f>
        <v>42.447129909365557</v>
      </c>
      <c r="F15" s="912">
        <f>B15+D15</f>
        <v>1986</v>
      </c>
      <c r="G15" s="913">
        <f>SUM(G7:G14)</f>
        <v>100</v>
      </c>
    </row>
    <row r="16" spans="1:7" x14ac:dyDescent="0.25">
      <c r="A16" s="991"/>
      <c r="B16" s="991"/>
      <c r="C16" s="991"/>
      <c r="D16" s="991"/>
      <c r="E16" s="991"/>
      <c r="F16" s="464"/>
      <c r="G16" s="464"/>
    </row>
    <row r="17" spans="1:7" x14ac:dyDescent="0.25">
      <c r="A17" s="918" t="s">
        <v>1459</v>
      </c>
      <c r="B17" s="991"/>
      <c r="C17" s="991"/>
      <c r="D17" s="991"/>
      <c r="E17" s="991"/>
      <c r="F17" s="464"/>
      <c r="G17" s="464"/>
    </row>
  </sheetData>
  <mergeCells count="6">
    <mergeCell ref="A1:G1"/>
    <mergeCell ref="A2:G3"/>
    <mergeCell ref="A5:A6"/>
    <mergeCell ref="B5:C5"/>
    <mergeCell ref="D5:E5"/>
    <mergeCell ref="F5:G5"/>
  </mergeCells>
  <printOptions horizontalCentered="1" verticalCentered="1"/>
  <pageMargins left="0.7" right="0.7" top="0.75" bottom="0.75" header="0.3" footer="0.3"/>
  <pageSetup orientation="landscape" r:id="rId1"/>
  <ignoredErrors>
    <ignoredError sqref="C15:E15" formula="1"/>
  </ignoredError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election sqref="A1:I1"/>
    </sheetView>
  </sheetViews>
  <sheetFormatPr defaultRowHeight="15" x14ac:dyDescent="0.25"/>
  <cols>
    <col min="1" max="1" width="21.42578125" customWidth="1"/>
    <col min="2" max="2" width="9.7109375" customWidth="1"/>
    <col min="3" max="9" width="10.5703125" customWidth="1"/>
  </cols>
  <sheetData>
    <row r="1" spans="1:9" ht="21" x14ac:dyDescent="0.25">
      <c r="A1" s="1058" t="s">
        <v>1469</v>
      </c>
      <c r="B1" s="1058"/>
      <c r="C1" s="1058"/>
      <c r="D1" s="1058"/>
      <c r="E1" s="1058"/>
      <c r="F1" s="1058"/>
      <c r="G1" s="1058"/>
      <c r="H1" s="1058"/>
      <c r="I1" s="1058"/>
    </row>
    <row r="2" spans="1:9" x14ac:dyDescent="0.25">
      <c r="A2" s="739"/>
      <c r="B2" s="739"/>
      <c r="C2" s="739"/>
      <c r="D2" s="739"/>
      <c r="E2" s="739"/>
      <c r="F2" s="991"/>
      <c r="G2" s="991"/>
      <c r="H2" s="991"/>
      <c r="I2" s="991"/>
    </row>
    <row r="3" spans="1:9" ht="18.75" x14ac:dyDescent="0.25">
      <c r="A3" s="1108" t="s">
        <v>1470</v>
      </c>
      <c r="B3" s="1108"/>
      <c r="C3" s="1108"/>
      <c r="D3" s="1108"/>
      <c r="E3" s="1108"/>
      <c r="F3" s="1108"/>
      <c r="G3" s="1108"/>
      <c r="H3" s="1108"/>
      <c r="I3" s="1108"/>
    </row>
    <row r="4" spans="1:9" ht="15.75" thickBot="1" x14ac:dyDescent="0.3">
      <c r="A4" s="739"/>
      <c r="B4" s="739"/>
      <c r="C4" s="991"/>
      <c r="D4" s="991"/>
      <c r="E4" s="991"/>
      <c r="F4" s="991"/>
      <c r="G4" s="991"/>
      <c r="H4" s="991"/>
      <c r="I4" s="991"/>
    </row>
    <row r="5" spans="1:9" ht="15.75" thickBot="1" x14ac:dyDescent="0.3">
      <c r="A5" s="991"/>
      <c r="B5" s="991"/>
      <c r="C5" s="1190" t="s">
        <v>1471</v>
      </c>
      <c r="D5" s="1191"/>
      <c r="E5" s="1038" t="s">
        <v>184</v>
      </c>
      <c r="F5" s="919" t="s">
        <v>176</v>
      </c>
      <c r="G5" s="991"/>
      <c r="H5" s="991"/>
      <c r="I5" s="991"/>
    </row>
    <row r="6" spans="1:9" x14ac:dyDescent="0.25">
      <c r="A6" s="991"/>
      <c r="B6" s="991"/>
      <c r="C6" s="1199" t="s">
        <v>1472</v>
      </c>
      <c r="D6" s="1200"/>
      <c r="E6" s="920">
        <v>441</v>
      </c>
      <c r="F6" s="886">
        <f>E6/$E$9</f>
        <v>0.44410876132930516</v>
      </c>
      <c r="G6" s="991"/>
      <c r="H6" s="991"/>
      <c r="I6" s="991"/>
    </row>
    <row r="7" spans="1:9" x14ac:dyDescent="0.25">
      <c r="A7" s="991"/>
      <c r="B7" s="991"/>
      <c r="C7" s="1201" t="s">
        <v>1473</v>
      </c>
      <c r="D7" s="1202"/>
      <c r="E7" s="921">
        <v>171</v>
      </c>
      <c r="F7" s="874">
        <f>E7/$E$9</f>
        <v>0.17220543806646527</v>
      </c>
      <c r="G7" s="991"/>
      <c r="H7" s="991"/>
      <c r="I7" s="991"/>
    </row>
    <row r="8" spans="1:9" ht="15.75" thickBot="1" x14ac:dyDescent="0.3">
      <c r="A8" s="991"/>
      <c r="B8" s="991"/>
      <c r="C8" s="1197" t="s">
        <v>1474</v>
      </c>
      <c r="D8" s="1198"/>
      <c r="E8" s="922">
        <v>381</v>
      </c>
      <c r="F8" s="877">
        <f>E8/$E$9</f>
        <v>0.38368580060422963</v>
      </c>
      <c r="G8" s="991"/>
      <c r="H8" s="991"/>
      <c r="I8" s="991"/>
    </row>
    <row r="9" spans="1:9" ht="15.75" thickBot="1" x14ac:dyDescent="0.3">
      <c r="A9" s="991"/>
      <c r="B9" s="991"/>
      <c r="C9" s="1190" t="s">
        <v>149</v>
      </c>
      <c r="D9" s="1191"/>
      <c r="E9" s="923">
        <f>SUM(E6:E8)</f>
        <v>993</v>
      </c>
      <c r="F9" s="880">
        <f>E9/$E$9</f>
        <v>1</v>
      </c>
      <c r="G9" s="991"/>
      <c r="H9" s="991"/>
      <c r="I9" s="991"/>
    </row>
    <row r="10" spans="1:9" x14ac:dyDescent="0.25">
      <c r="A10" s="739"/>
      <c r="B10" s="739"/>
      <c r="C10" s="739"/>
      <c r="D10" s="739"/>
      <c r="E10" s="739"/>
      <c r="F10" s="991"/>
      <c r="G10" s="991"/>
      <c r="H10" s="991"/>
      <c r="I10" s="991"/>
    </row>
    <row r="11" spans="1:9" ht="18.75" x14ac:dyDescent="0.25">
      <c r="A11" s="1108" t="s">
        <v>1475</v>
      </c>
      <c r="B11" s="1108"/>
      <c r="C11" s="1108"/>
      <c r="D11" s="1108"/>
      <c r="E11" s="1108"/>
      <c r="F11" s="1108"/>
      <c r="G11" s="1108"/>
      <c r="H11" s="1108"/>
      <c r="I11" s="1108"/>
    </row>
    <row r="12" spans="1:9" ht="15.75" thickBot="1" x14ac:dyDescent="0.3">
      <c r="A12" s="739"/>
      <c r="B12" s="739"/>
      <c r="C12" s="739"/>
      <c r="D12" s="739"/>
      <c r="E12" s="739"/>
      <c r="F12" s="991"/>
      <c r="G12" s="991"/>
      <c r="H12" s="991"/>
      <c r="I12" s="991"/>
    </row>
    <row r="13" spans="1:9" ht="15.75" thickBot="1" x14ac:dyDescent="0.3">
      <c r="A13" s="1192" t="s">
        <v>1476</v>
      </c>
      <c r="B13" s="1186" t="s">
        <v>1472</v>
      </c>
      <c r="C13" s="1194"/>
      <c r="D13" s="1186" t="s">
        <v>1473</v>
      </c>
      <c r="E13" s="1194"/>
      <c r="F13" s="1195" t="s">
        <v>1474</v>
      </c>
      <c r="G13" s="1195"/>
      <c r="H13" s="1196" t="s">
        <v>1468</v>
      </c>
      <c r="I13" s="1194"/>
    </row>
    <row r="14" spans="1:9" ht="30.75" thickBot="1" x14ac:dyDescent="0.3">
      <c r="A14" s="1193"/>
      <c r="B14" s="924" t="s">
        <v>184</v>
      </c>
      <c r="C14" s="925" t="s">
        <v>176</v>
      </c>
      <c r="D14" s="924" t="s">
        <v>184</v>
      </c>
      <c r="E14" s="925" t="s">
        <v>176</v>
      </c>
      <c r="F14" s="926" t="s">
        <v>184</v>
      </c>
      <c r="G14" s="927" t="s">
        <v>176</v>
      </c>
      <c r="H14" s="928" t="s">
        <v>184</v>
      </c>
      <c r="I14" s="925" t="s">
        <v>1462</v>
      </c>
    </row>
    <row r="15" spans="1:9" x14ac:dyDescent="0.25">
      <c r="A15" s="929" t="s">
        <v>151</v>
      </c>
      <c r="B15" s="930">
        <v>236</v>
      </c>
      <c r="C15" s="931">
        <f>(B15/H15)*100</f>
        <v>43.223443223443226</v>
      </c>
      <c r="D15" s="930">
        <v>94</v>
      </c>
      <c r="E15" s="931">
        <f>(D15/H15)*100</f>
        <v>17.216117216117215</v>
      </c>
      <c r="F15" s="932">
        <v>216</v>
      </c>
      <c r="G15" s="933">
        <f>(F15/H15)*100</f>
        <v>39.560439560439562</v>
      </c>
      <c r="H15" s="934">
        <f>B15+D15+F15</f>
        <v>546</v>
      </c>
      <c r="I15" s="935">
        <f>(H15/H17)*100</f>
        <v>54.984894259818731</v>
      </c>
    </row>
    <row r="16" spans="1:9" ht="15.75" thickBot="1" x14ac:dyDescent="0.3">
      <c r="A16" s="936" t="s">
        <v>150</v>
      </c>
      <c r="B16" s="937">
        <v>205</v>
      </c>
      <c r="C16" s="938">
        <f>(B16/H16)*100</f>
        <v>45.861297539149888</v>
      </c>
      <c r="D16" s="937">
        <v>77</v>
      </c>
      <c r="E16" s="938">
        <f>(D16/H16)*100</f>
        <v>17.225950782997764</v>
      </c>
      <c r="F16" s="939">
        <v>165</v>
      </c>
      <c r="G16" s="940">
        <f>(F16/H16)*100</f>
        <v>36.912751677852349</v>
      </c>
      <c r="H16" s="941">
        <f>B16+D16+F16</f>
        <v>447</v>
      </c>
      <c r="I16" s="942">
        <f>(H16/H17)*100</f>
        <v>45.015105740181269</v>
      </c>
    </row>
    <row r="17" spans="1:9" ht="15.75" thickBot="1" x14ac:dyDescent="0.3">
      <c r="A17" s="914" t="s">
        <v>1477</v>
      </c>
      <c r="B17" s="943">
        <f>B15+B16</f>
        <v>441</v>
      </c>
      <c r="C17" s="944">
        <f>(B17/H17)*100</f>
        <v>44.410876132930518</v>
      </c>
      <c r="D17" s="943">
        <f>D15+D16</f>
        <v>171</v>
      </c>
      <c r="E17" s="944">
        <f>(D17/H17)*100</f>
        <v>17.220543806646525</v>
      </c>
      <c r="F17" s="945">
        <f>F15+F16</f>
        <v>381</v>
      </c>
      <c r="G17" s="946">
        <f>(F17/H17)*100</f>
        <v>38.368580060422964</v>
      </c>
      <c r="H17" s="941">
        <f>B17+D17+F17</f>
        <v>993</v>
      </c>
      <c r="I17" s="947">
        <v>100</v>
      </c>
    </row>
    <row r="18" spans="1:9" x14ac:dyDescent="0.25">
      <c r="A18" s="739"/>
      <c r="B18" s="739"/>
      <c r="C18" s="739"/>
      <c r="D18" s="739"/>
      <c r="E18" s="739"/>
      <c r="F18" s="991"/>
      <c r="G18" s="948"/>
      <c r="H18" s="949"/>
      <c r="I18" s="950"/>
    </row>
    <row r="19" spans="1:9" x14ac:dyDescent="0.25">
      <c r="A19" s="1189" t="s">
        <v>1459</v>
      </c>
      <c r="B19" s="1189"/>
      <c r="C19" s="991"/>
      <c r="D19" s="991"/>
      <c r="E19" s="991"/>
      <c r="F19" s="991"/>
      <c r="G19" s="991"/>
      <c r="H19" s="991"/>
      <c r="I19" s="991"/>
    </row>
  </sheetData>
  <mergeCells count="14">
    <mergeCell ref="C8:D8"/>
    <mergeCell ref="A1:I1"/>
    <mergeCell ref="A3:I3"/>
    <mergeCell ref="C5:D5"/>
    <mergeCell ref="C6:D6"/>
    <mergeCell ref="C7:D7"/>
    <mergeCell ref="A19:B19"/>
    <mergeCell ref="C9:D9"/>
    <mergeCell ref="A11:I11"/>
    <mergeCell ref="A13:A14"/>
    <mergeCell ref="B13:C13"/>
    <mergeCell ref="D13:E13"/>
    <mergeCell ref="F13:G13"/>
    <mergeCell ref="H13:I13"/>
  </mergeCells>
  <printOptions horizontalCentered="1" verticalCentered="1"/>
  <pageMargins left="0.7" right="0.7" top="0.75" bottom="0.75" header="0.3" footer="0.3"/>
  <pageSetup orientation="landscape" r:id="rId1"/>
  <ignoredErrors>
    <ignoredError sqref="C17:E17" formula="1"/>
  </ignoredError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selection sqref="A1:I1"/>
    </sheetView>
  </sheetViews>
  <sheetFormatPr defaultRowHeight="15" x14ac:dyDescent="0.25"/>
  <cols>
    <col min="1" max="1" width="37.85546875" customWidth="1"/>
    <col min="2" max="2" width="9.7109375" customWidth="1"/>
    <col min="3" max="9" width="10.5703125" customWidth="1"/>
  </cols>
  <sheetData>
    <row r="1" spans="1:9" ht="21" x14ac:dyDescent="0.25">
      <c r="A1" s="1058" t="s">
        <v>1478</v>
      </c>
      <c r="B1" s="1058"/>
      <c r="C1" s="1058"/>
      <c r="D1" s="1058"/>
      <c r="E1" s="1058"/>
      <c r="F1" s="1058"/>
      <c r="G1" s="1058"/>
      <c r="H1" s="1058"/>
      <c r="I1" s="1058"/>
    </row>
    <row r="2" spans="1:9" x14ac:dyDescent="0.25">
      <c r="A2" s="991"/>
      <c r="B2" s="991"/>
      <c r="C2" s="991"/>
      <c r="D2" s="991"/>
      <c r="E2" s="991"/>
      <c r="F2" s="991"/>
      <c r="G2" s="991"/>
      <c r="H2" s="991"/>
      <c r="I2" s="991"/>
    </row>
    <row r="3" spans="1:9" ht="18.75" x14ac:dyDescent="0.25">
      <c r="A3" s="1108" t="s">
        <v>1479</v>
      </c>
      <c r="B3" s="1108"/>
      <c r="C3" s="1108"/>
      <c r="D3" s="1108"/>
      <c r="E3" s="1108"/>
      <c r="F3" s="1108"/>
      <c r="G3" s="1108"/>
      <c r="H3" s="1108"/>
      <c r="I3" s="1108"/>
    </row>
    <row r="4" spans="1:9" ht="15.75" thickBot="1" x14ac:dyDescent="0.3">
      <c r="A4" s="739"/>
      <c r="B4" s="739"/>
      <c r="C4" s="739"/>
      <c r="D4" s="739"/>
      <c r="E4" s="739"/>
      <c r="F4" s="991"/>
      <c r="G4" s="991"/>
      <c r="H4" s="991"/>
      <c r="I4" s="991"/>
    </row>
    <row r="5" spans="1:9" ht="15.75" thickBot="1" x14ac:dyDescent="0.3">
      <c r="A5" s="1192" t="s">
        <v>1480</v>
      </c>
      <c r="B5" s="1204" t="s">
        <v>1472</v>
      </c>
      <c r="C5" s="1205"/>
      <c r="D5" s="1204" t="s">
        <v>1473</v>
      </c>
      <c r="E5" s="1206"/>
      <c r="F5" s="1204" t="s">
        <v>1474</v>
      </c>
      <c r="G5" s="1205"/>
      <c r="H5" s="1207" t="s">
        <v>1461</v>
      </c>
      <c r="I5" s="1208"/>
    </row>
    <row r="6" spans="1:9" ht="30.75" thickBot="1" x14ac:dyDescent="0.3">
      <c r="A6" s="1203"/>
      <c r="B6" s="924" t="s">
        <v>184</v>
      </c>
      <c r="C6" s="892" t="s">
        <v>176</v>
      </c>
      <c r="D6" s="924" t="s">
        <v>184</v>
      </c>
      <c r="E6" s="951" t="s">
        <v>176</v>
      </c>
      <c r="F6" s="924" t="s">
        <v>184</v>
      </c>
      <c r="G6" s="952" t="s">
        <v>176</v>
      </c>
      <c r="H6" s="893" t="s">
        <v>184</v>
      </c>
      <c r="I6" s="953" t="s">
        <v>1481</v>
      </c>
    </row>
    <row r="7" spans="1:9" x14ac:dyDescent="0.25">
      <c r="A7" s="954" t="s">
        <v>1463</v>
      </c>
      <c r="B7" s="955">
        <v>0</v>
      </c>
      <c r="C7" s="956" t="s">
        <v>161</v>
      </c>
      <c r="D7" s="955">
        <v>0</v>
      </c>
      <c r="E7" s="957" t="s">
        <v>161</v>
      </c>
      <c r="F7" s="955">
        <v>0</v>
      </c>
      <c r="G7" s="958" t="s">
        <v>161</v>
      </c>
      <c r="H7" s="959">
        <v>0</v>
      </c>
      <c r="I7" s="960" t="s">
        <v>161</v>
      </c>
    </row>
    <row r="8" spans="1:9" x14ac:dyDescent="0.25">
      <c r="A8" s="900" t="s">
        <v>158</v>
      </c>
      <c r="B8" s="961">
        <v>33</v>
      </c>
      <c r="C8" s="962">
        <f>(B8/(B8+D8+F8))*100</f>
        <v>54.098360655737707</v>
      </c>
      <c r="D8" s="961">
        <v>16</v>
      </c>
      <c r="E8" s="963">
        <f>(D8/(B8+D8+F8))*100</f>
        <v>26.229508196721312</v>
      </c>
      <c r="F8" s="961">
        <v>12</v>
      </c>
      <c r="G8" s="964">
        <f>(F8/(B8+D8+F8))*100</f>
        <v>19.672131147540984</v>
      </c>
      <c r="H8" s="965">
        <f>B8+D8+F8</f>
        <v>61</v>
      </c>
      <c r="I8" s="966">
        <f>(H8/$H$15)*100</f>
        <v>6.143001007049345</v>
      </c>
    </row>
    <row r="9" spans="1:9" x14ac:dyDescent="0.25">
      <c r="A9" s="900" t="s">
        <v>1464</v>
      </c>
      <c r="B9" s="961">
        <v>19</v>
      </c>
      <c r="C9" s="962">
        <f>(B9/(B9+D9+F9))*100</f>
        <v>40.425531914893611</v>
      </c>
      <c r="D9" s="961">
        <v>10</v>
      </c>
      <c r="E9" s="963">
        <f>(D9/(B9+D9+F9))*100</f>
        <v>21.276595744680851</v>
      </c>
      <c r="F9" s="961">
        <v>18</v>
      </c>
      <c r="G9" s="964">
        <f>(F9/(B9+D9+F9))*100</f>
        <v>38.297872340425535</v>
      </c>
      <c r="H9" s="965">
        <f>B9+D9+F9</f>
        <v>47</v>
      </c>
      <c r="I9" s="966">
        <f>(H9/$H$15)*100</f>
        <v>4.7331319234642493</v>
      </c>
    </row>
    <row r="10" spans="1:9" x14ac:dyDescent="0.25">
      <c r="A10" s="900" t="s">
        <v>451</v>
      </c>
      <c r="B10" s="961">
        <v>14</v>
      </c>
      <c r="C10" s="962">
        <f>(B10/(B10+D10+F10))*100</f>
        <v>45.161290322580641</v>
      </c>
      <c r="D10" s="961">
        <v>7</v>
      </c>
      <c r="E10" s="963">
        <f>(D10/(B10+D10+F10))*100</f>
        <v>22.58064516129032</v>
      </c>
      <c r="F10" s="961">
        <v>10</v>
      </c>
      <c r="G10" s="964">
        <f>(F10/(B10+D10+F10))*100</f>
        <v>32.258064516129032</v>
      </c>
      <c r="H10" s="965">
        <f>B10+D10+F10</f>
        <v>31</v>
      </c>
      <c r="I10" s="966">
        <f>(H10/$H$15)*100</f>
        <v>3.1218529707955689</v>
      </c>
    </row>
    <row r="11" spans="1:9" x14ac:dyDescent="0.25">
      <c r="A11" s="900" t="s">
        <v>1465</v>
      </c>
      <c r="B11" s="961">
        <v>0</v>
      </c>
      <c r="C11" s="967" t="s">
        <v>161</v>
      </c>
      <c r="D11" s="961">
        <v>0</v>
      </c>
      <c r="E11" s="968" t="s">
        <v>161</v>
      </c>
      <c r="F11" s="961">
        <v>0</v>
      </c>
      <c r="G11" s="969" t="s">
        <v>161</v>
      </c>
      <c r="H11" s="965">
        <v>0</v>
      </c>
      <c r="I11" s="970" t="s">
        <v>161</v>
      </c>
    </row>
    <row r="12" spans="1:9" x14ac:dyDescent="0.25">
      <c r="A12" s="900" t="s">
        <v>1466</v>
      </c>
      <c r="B12" s="961">
        <v>13</v>
      </c>
      <c r="C12" s="962">
        <f>(B12/(B12+D12+F12))*100</f>
        <v>46.428571428571431</v>
      </c>
      <c r="D12" s="961">
        <v>15</v>
      </c>
      <c r="E12" s="963">
        <f>(D12/(B12+D12+F12))*100</f>
        <v>53.571428571428569</v>
      </c>
      <c r="F12" s="961">
        <v>0</v>
      </c>
      <c r="G12" s="969" t="s">
        <v>161</v>
      </c>
      <c r="H12" s="965">
        <f>B12+D12+F12</f>
        <v>28</v>
      </c>
      <c r="I12" s="966">
        <f>(H12/$H$15)*100</f>
        <v>2.8197381671701915</v>
      </c>
    </row>
    <row r="13" spans="1:9" x14ac:dyDescent="0.25">
      <c r="A13" s="900" t="s">
        <v>1467</v>
      </c>
      <c r="B13" s="971">
        <v>0</v>
      </c>
      <c r="C13" s="967" t="s">
        <v>161</v>
      </c>
      <c r="D13" s="971">
        <v>0</v>
      </c>
      <c r="E13" s="968" t="s">
        <v>161</v>
      </c>
      <c r="F13" s="961">
        <v>1</v>
      </c>
      <c r="G13" s="964">
        <f>(F13/(B13+D13+F13))*100</f>
        <v>100</v>
      </c>
      <c r="H13" s="965">
        <f>B13+D13+F13</f>
        <v>1</v>
      </c>
      <c r="I13" s="966">
        <f>(H13/$H$15)*100</f>
        <v>0.10070493454179255</v>
      </c>
    </row>
    <row r="14" spans="1:9" ht="15.75" thickBot="1" x14ac:dyDescent="0.3">
      <c r="A14" s="908" t="s">
        <v>159</v>
      </c>
      <c r="B14" s="937">
        <v>362</v>
      </c>
      <c r="C14" s="962">
        <f>(B14/(B14+D14+F14))*100</f>
        <v>43.878787878787875</v>
      </c>
      <c r="D14" s="937">
        <v>123</v>
      </c>
      <c r="E14" s="963">
        <f>(D14/(B14+D14+F14))*100</f>
        <v>14.909090909090908</v>
      </c>
      <c r="F14" s="937">
        <v>340</v>
      </c>
      <c r="G14" s="964">
        <f>(F14/(B14+D14+F14))*100</f>
        <v>41.212121212121211</v>
      </c>
      <c r="H14" s="965">
        <f>B14+D14+F14</f>
        <v>825</v>
      </c>
      <c r="I14" s="966">
        <f>(H14/$H$15)*100</f>
        <v>83.081570996978854</v>
      </c>
    </row>
    <row r="15" spans="1:9" ht="15.75" thickBot="1" x14ac:dyDescent="0.3">
      <c r="A15" s="914" t="s">
        <v>1477</v>
      </c>
      <c r="B15" s="943">
        <f>SUM(B8:B14)</f>
        <v>441</v>
      </c>
      <c r="C15" s="972">
        <f>(B15/(B15+D15+F15))*100</f>
        <v>44.410876132930518</v>
      </c>
      <c r="D15" s="943">
        <f>SUM(D8:D14)</f>
        <v>171</v>
      </c>
      <c r="E15" s="973">
        <f>(D15/(B15+D15+F15))*100</f>
        <v>17.220543806646525</v>
      </c>
      <c r="F15" s="974">
        <f>SUM(F8:F14)</f>
        <v>381</v>
      </c>
      <c r="G15" s="975">
        <f>(F15/(B15+D15+F15))*100</f>
        <v>38.368580060422964</v>
      </c>
      <c r="H15" s="976">
        <f>B15+D15+F15</f>
        <v>993</v>
      </c>
      <c r="I15" s="977">
        <f>(H15/$H$15)*100</f>
        <v>100</v>
      </c>
    </row>
    <row r="16" spans="1:9" x14ac:dyDescent="0.25">
      <c r="A16" s="991"/>
      <c r="B16" s="991"/>
      <c r="C16" s="991"/>
      <c r="D16" s="991"/>
      <c r="E16" s="991"/>
      <c r="F16" s="991"/>
      <c r="G16" s="991"/>
      <c r="H16" s="991"/>
      <c r="I16" s="991"/>
    </row>
    <row r="17" spans="1:9" x14ac:dyDescent="0.25">
      <c r="A17" s="1189" t="s">
        <v>1459</v>
      </c>
      <c r="B17" s="1189"/>
      <c r="C17" s="991"/>
      <c r="D17" s="991"/>
      <c r="E17" s="991"/>
      <c r="F17" s="991"/>
      <c r="G17" s="991"/>
      <c r="H17" s="991"/>
      <c r="I17" s="991"/>
    </row>
  </sheetData>
  <mergeCells count="8">
    <mergeCell ref="A17:B17"/>
    <mergeCell ref="A1:I1"/>
    <mergeCell ref="A3:I3"/>
    <mergeCell ref="A5:A6"/>
    <mergeCell ref="B5:C5"/>
    <mergeCell ref="D5:E5"/>
    <mergeCell ref="F5:G5"/>
    <mergeCell ref="H5:I5"/>
  </mergeCells>
  <printOptions horizontalCentered="1" verticalCentered="1"/>
  <pageMargins left="0.7" right="0.7" top="0.75" bottom="0.75" header="0.3" footer="0.3"/>
  <pageSetup orientation="landscape" r:id="rId1"/>
  <ignoredErrors>
    <ignoredError sqref="B15:F15" formulaRange="1"/>
  </ignoredErrors>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workbookViewId="0">
      <selection sqref="A1:D1"/>
    </sheetView>
  </sheetViews>
  <sheetFormatPr defaultRowHeight="15" x14ac:dyDescent="0.25"/>
  <cols>
    <col min="1" max="1" width="31.140625" customWidth="1"/>
    <col min="2" max="4" width="12.7109375" customWidth="1"/>
  </cols>
  <sheetData>
    <row r="1" spans="1:4" ht="21" x14ac:dyDescent="0.25">
      <c r="A1" s="1058" t="s">
        <v>1482</v>
      </c>
      <c r="B1" s="1058"/>
      <c r="C1" s="1058"/>
      <c r="D1" s="1058"/>
    </row>
    <row r="2" spans="1:4" x14ac:dyDescent="0.25">
      <c r="A2" s="739"/>
      <c r="B2" s="739"/>
      <c r="C2" s="739"/>
      <c r="D2" s="991"/>
    </row>
    <row r="3" spans="1:4" ht="18.75" x14ac:dyDescent="0.25">
      <c r="A3" s="1142" t="s">
        <v>1483</v>
      </c>
      <c r="B3" s="1142"/>
      <c r="C3" s="1142"/>
      <c r="D3" s="1142"/>
    </row>
    <row r="4" spans="1:4" ht="15.75" thickBot="1" x14ac:dyDescent="0.3">
      <c r="A4" s="739"/>
      <c r="B4" s="739"/>
      <c r="C4" s="739"/>
      <c r="D4" s="991"/>
    </row>
    <row r="5" spans="1:4" ht="15.75" thickBot="1" x14ac:dyDescent="0.3">
      <c r="A5" s="1045" t="s">
        <v>446</v>
      </c>
      <c r="B5" s="882" t="s">
        <v>184</v>
      </c>
      <c r="C5" s="883" t="s">
        <v>176</v>
      </c>
      <c r="D5" s="991"/>
    </row>
    <row r="6" spans="1:4" x14ac:dyDescent="0.25">
      <c r="A6" s="982" t="s">
        <v>151</v>
      </c>
      <c r="B6" s="885">
        <v>597</v>
      </c>
      <c r="C6" s="886">
        <f>B6/$B$8</f>
        <v>0.6012084592145015</v>
      </c>
      <c r="D6" s="991"/>
    </row>
    <row r="7" spans="1:4" ht="15.75" thickBot="1" x14ac:dyDescent="0.3">
      <c r="A7" s="983" t="s">
        <v>150</v>
      </c>
      <c r="B7" s="876">
        <v>396</v>
      </c>
      <c r="C7" s="877">
        <f t="shared" ref="C7:C8" si="0">B7/$B$8</f>
        <v>0.3987915407854985</v>
      </c>
      <c r="D7" s="991"/>
    </row>
    <row r="8" spans="1:4" ht="15.75" thickBot="1" x14ac:dyDescent="0.3">
      <c r="A8" s="984" t="s">
        <v>1457</v>
      </c>
      <c r="B8" s="879">
        <f>SUM(B6:B7)</f>
        <v>993</v>
      </c>
      <c r="C8" s="880">
        <f t="shared" si="0"/>
        <v>1</v>
      </c>
      <c r="D8" s="991"/>
    </row>
    <row r="9" spans="1:4" x14ac:dyDescent="0.25">
      <c r="A9" s="948"/>
      <c r="B9" s="949"/>
      <c r="C9" s="978"/>
      <c r="D9" s="991"/>
    </row>
    <row r="10" spans="1:4" ht="18.75" customHeight="1" x14ac:dyDescent="0.25">
      <c r="A10" s="1142" t="s">
        <v>1484</v>
      </c>
      <c r="B10" s="1142"/>
      <c r="C10" s="1142"/>
      <c r="D10" s="1142"/>
    </row>
    <row r="11" spans="1:4" ht="18.75" customHeight="1" x14ac:dyDescent="0.25">
      <c r="A11" s="1142"/>
      <c r="B11" s="1142"/>
      <c r="C11" s="1142"/>
      <c r="D11" s="1142"/>
    </row>
    <row r="12" spans="1:4" ht="15.75" thickBot="1" x14ac:dyDescent="0.3">
      <c r="A12" s="739"/>
      <c r="B12" s="979"/>
      <c r="C12" s="980"/>
      <c r="D12" s="991"/>
    </row>
    <row r="13" spans="1:4" ht="15.75" thickBot="1" x14ac:dyDescent="0.3">
      <c r="A13" s="1215" t="s">
        <v>146</v>
      </c>
      <c r="B13" s="1216"/>
      <c r="C13" s="1038" t="s">
        <v>184</v>
      </c>
      <c r="D13" s="919" t="s">
        <v>176</v>
      </c>
    </row>
    <row r="14" spans="1:4" x14ac:dyDescent="0.25">
      <c r="A14" s="1217" t="s">
        <v>1463</v>
      </c>
      <c r="B14" s="1218"/>
      <c r="C14" s="985">
        <v>3</v>
      </c>
      <c r="D14" s="986">
        <f t="shared" ref="D14:D22" si="1">C14/$C$22</f>
        <v>3.0211480362537764E-3</v>
      </c>
    </row>
    <row r="15" spans="1:4" x14ac:dyDescent="0.25">
      <c r="A15" s="1211" t="s">
        <v>158</v>
      </c>
      <c r="B15" s="1212"/>
      <c r="C15" s="981">
        <v>31</v>
      </c>
      <c r="D15" s="987">
        <f t="shared" si="1"/>
        <v>3.1218529707955689E-2</v>
      </c>
    </row>
    <row r="16" spans="1:4" x14ac:dyDescent="0.25">
      <c r="A16" s="1211" t="s">
        <v>1464</v>
      </c>
      <c r="B16" s="1212"/>
      <c r="C16" s="981">
        <v>168</v>
      </c>
      <c r="D16" s="987">
        <f t="shared" si="1"/>
        <v>0.16918429003021149</v>
      </c>
    </row>
    <row r="17" spans="1:4" x14ac:dyDescent="0.25">
      <c r="A17" s="1211" t="s">
        <v>451</v>
      </c>
      <c r="B17" s="1212"/>
      <c r="C17" s="981">
        <v>35</v>
      </c>
      <c r="D17" s="987">
        <f t="shared" si="1"/>
        <v>3.5246727089627394E-2</v>
      </c>
    </row>
    <row r="18" spans="1:4" x14ac:dyDescent="0.25">
      <c r="A18" s="1211" t="s">
        <v>1465</v>
      </c>
      <c r="B18" s="1212"/>
      <c r="C18" s="981">
        <v>1</v>
      </c>
      <c r="D18" s="987">
        <f t="shared" si="1"/>
        <v>1.0070493454179255E-3</v>
      </c>
    </row>
    <row r="19" spans="1:4" x14ac:dyDescent="0.25">
      <c r="A19" s="1211" t="s">
        <v>1466</v>
      </c>
      <c r="B19" s="1212"/>
      <c r="C19" s="981">
        <v>8</v>
      </c>
      <c r="D19" s="987">
        <f t="shared" si="1"/>
        <v>8.0563947633434038E-3</v>
      </c>
    </row>
    <row r="20" spans="1:4" x14ac:dyDescent="0.25">
      <c r="A20" s="1211" t="s">
        <v>1467</v>
      </c>
      <c r="B20" s="1212"/>
      <c r="C20" s="981">
        <v>7</v>
      </c>
      <c r="D20" s="987">
        <f t="shared" si="1"/>
        <v>7.0493454179254783E-3</v>
      </c>
    </row>
    <row r="21" spans="1:4" ht="15.75" thickBot="1" x14ac:dyDescent="0.3">
      <c r="A21" s="1213" t="s">
        <v>159</v>
      </c>
      <c r="B21" s="1214"/>
      <c r="C21" s="988">
        <v>740</v>
      </c>
      <c r="D21" s="989">
        <f t="shared" si="1"/>
        <v>0.74521651560926483</v>
      </c>
    </row>
    <row r="22" spans="1:4" ht="15.75" thickBot="1" x14ac:dyDescent="0.3">
      <c r="A22" s="1209" t="s">
        <v>149</v>
      </c>
      <c r="B22" s="1210"/>
      <c r="C22" s="923">
        <f>SUM(C14:C21)</f>
        <v>993</v>
      </c>
      <c r="D22" s="990">
        <f t="shared" si="1"/>
        <v>1</v>
      </c>
    </row>
    <row r="23" spans="1:4" x14ac:dyDescent="0.25">
      <c r="A23" s="739"/>
      <c r="B23" s="739"/>
      <c r="C23" s="739"/>
      <c r="D23" s="991"/>
    </row>
    <row r="24" spans="1:4" x14ac:dyDescent="0.25">
      <c r="A24" s="739" t="s">
        <v>1485</v>
      </c>
      <c r="B24" s="739"/>
      <c r="C24" s="739"/>
      <c r="D24" s="991"/>
    </row>
    <row r="25" spans="1:4" x14ac:dyDescent="0.25">
      <c r="A25" s="739" t="s">
        <v>1459</v>
      </c>
      <c r="B25" s="739"/>
      <c r="C25" s="739"/>
      <c r="D25" s="991"/>
    </row>
  </sheetData>
  <mergeCells count="13">
    <mergeCell ref="A15:B15"/>
    <mergeCell ref="A1:D1"/>
    <mergeCell ref="A3:D3"/>
    <mergeCell ref="A10:D11"/>
    <mergeCell ref="A13:B13"/>
    <mergeCell ref="A14:B14"/>
    <mergeCell ref="A22:B22"/>
    <mergeCell ref="A16:B16"/>
    <mergeCell ref="A17:B17"/>
    <mergeCell ref="A18:B18"/>
    <mergeCell ref="A19:B19"/>
    <mergeCell ref="A20:B20"/>
    <mergeCell ref="A21:B21"/>
  </mergeCells>
  <printOptions horizontalCentered="1" verticalCentered="1"/>
  <pageMargins left="0.7" right="0.7" top="0.75" bottom="0.75" header="0.3" footer="0.3"/>
  <pageSetup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10"/>
  <sheetViews>
    <sheetView zoomScaleNormal="100" workbookViewId="0">
      <selection activeCell="R24" sqref="R24"/>
    </sheetView>
  </sheetViews>
  <sheetFormatPr defaultRowHeight="15" x14ac:dyDescent="0.25"/>
  <cols>
    <col min="12" max="12" width="14.42578125" customWidth="1"/>
  </cols>
  <sheetData>
    <row r="6" spans="2:12" s="45" customFormat="1" ht="12.75" customHeight="1" x14ac:dyDescent="0.2">
      <c r="B6" s="1219" t="s">
        <v>1486</v>
      </c>
      <c r="C6" s="1219"/>
      <c r="D6" s="1219"/>
      <c r="E6" s="1219"/>
      <c r="F6" s="1219"/>
      <c r="G6" s="1219"/>
      <c r="H6" s="1219"/>
      <c r="I6" s="1219"/>
      <c r="J6" s="1219"/>
      <c r="K6" s="1219"/>
      <c r="L6" s="1219"/>
    </row>
    <row r="7" spans="2:12" s="45" customFormat="1" ht="12.75" x14ac:dyDescent="0.2">
      <c r="B7" s="1219"/>
      <c r="C7" s="1219"/>
      <c r="D7" s="1219"/>
      <c r="E7" s="1219"/>
      <c r="F7" s="1219"/>
      <c r="G7" s="1219"/>
      <c r="H7" s="1219"/>
      <c r="I7" s="1219"/>
      <c r="J7" s="1219"/>
      <c r="K7" s="1219"/>
      <c r="L7" s="1219"/>
    </row>
    <row r="8" spans="2:12" s="45" customFormat="1" ht="12.75" x14ac:dyDescent="0.2">
      <c r="B8" s="1219"/>
      <c r="C8" s="1219"/>
      <c r="D8" s="1219"/>
      <c r="E8" s="1219"/>
      <c r="F8" s="1219"/>
      <c r="G8" s="1219"/>
      <c r="H8" s="1219"/>
      <c r="I8" s="1219"/>
      <c r="J8" s="1219"/>
      <c r="K8" s="1219"/>
      <c r="L8" s="1219"/>
    </row>
    <row r="9" spans="2:12" s="45" customFormat="1" ht="22.5" customHeight="1" x14ac:dyDescent="0.2">
      <c r="B9" s="1219"/>
      <c r="C9" s="1219"/>
      <c r="D9" s="1219"/>
      <c r="E9" s="1219"/>
      <c r="F9" s="1219"/>
      <c r="G9" s="1219"/>
      <c r="H9" s="1219"/>
      <c r="I9" s="1219"/>
      <c r="J9" s="1219"/>
      <c r="K9" s="1219"/>
      <c r="L9" s="1219"/>
    </row>
    <row r="10" spans="2:12" x14ac:dyDescent="0.25">
      <c r="B10" s="1220"/>
      <c r="C10" s="1220"/>
      <c r="D10" s="1220"/>
      <c r="E10" s="1220"/>
      <c r="F10" s="1220"/>
      <c r="G10" s="1220"/>
      <c r="H10" s="1220"/>
      <c r="I10" s="1220"/>
      <c r="J10" s="1220"/>
      <c r="K10" s="1220"/>
      <c r="L10" s="1220"/>
    </row>
  </sheetData>
  <mergeCells count="2">
    <mergeCell ref="B6:L9"/>
    <mergeCell ref="B10:L10"/>
  </mergeCells>
  <hyperlinks>
    <hyperlink ref="B6" r:id="rId1" display="mailto:ninamdar@wcupa.edu"/>
  </hyperlinks>
  <printOptions horizontalCentered="1" verticalCentered="1"/>
  <pageMargins left="0.5" right="0.7" top="0.5" bottom="0.75" header="0.3" footer="0.3"/>
  <pageSetup orientation="landscape" r:id="rId2"/>
  <headerFooter differentFirst="1">
    <firstFooter xml:space="preserve">&amp;C
</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4"/>
  <sheetViews>
    <sheetView zoomScaleNormal="100" workbookViewId="0">
      <selection activeCell="G24" sqref="G24"/>
    </sheetView>
  </sheetViews>
  <sheetFormatPr defaultRowHeight="15" x14ac:dyDescent="0.25"/>
  <sheetData>
    <row r="24" spans="11:11" x14ac:dyDescent="0.25">
      <c r="K24" s="93"/>
    </row>
  </sheetData>
  <printOptions horizontalCentered="1" verticalCentered="1"/>
  <pageMargins left="0.5" right="0.7" top="0.5" bottom="0.75" header="0.3" footer="0.3"/>
  <pageSetup orientation="landscape" r:id="rId1"/>
  <headerFooter differentFirst="1">
    <firstFooter xml:space="preserve">&amp;C
</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Normal="100" workbookViewId="0">
      <selection sqref="A1:M2"/>
    </sheetView>
  </sheetViews>
  <sheetFormatPr defaultRowHeight="15" x14ac:dyDescent="0.25"/>
  <sheetData>
    <row r="1" spans="1:13" x14ac:dyDescent="0.25">
      <c r="A1" s="1069" t="s">
        <v>18</v>
      </c>
      <c r="B1" s="1069"/>
      <c r="C1" s="1069"/>
      <c r="D1" s="1069"/>
      <c r="E1" s="1069"/>
      <c r="F1" s="1069"/>
      <c r="G1" s="1069"/>
      <c r="H1" s="1069"/>
      <c r="I1" s="1069"/>
      <c r="J1" s="1069"/>
      <c r="K1" s="1069"/>
      <c r="L1" s="1069"/>
      <c r="M1" s="1069"/>
    </row>
    <row r="2" spans="1:13" ht="6" customHeight="1" x14ac:dyDescent="0.25">
      <c r="A2" s="1069"/>
      <c r="B2" s="1069"/>
      <c r="C2" s="1069"/>
      <c r="D2" s="1069"/>
      <c r="E2" s="1069"/>
      <c r="F2" s="1069"/>
      <c r="G2" s="1069"/>
      <c r="H2" s="1069"/>
      <c r="I2" s="1069"/>
      <c r="J2" s="1069"/>
      <c r="K2" s="1069"/>
      <c r="L2" s="1069"/>
      <c r="M2" s="1069"/>
    </row>
    <row r="5" spans="1:13" ht="45" customHeight="1" x14ac:dyDescent="0.25">
      <c r="A5" s="1082" t="s">
        <v>115</v>
      </c>
      <c r="B5" s="1082"/>
      <c r="C5" s="1082"/>
      <c r="D5" s="1082"/>
      <c r="E5" s="1082"/>
      <c r="F5" s="1082"/>
      <c r="G5" s="1082"/>
      <c r="H5" s="1082"/>
      <c r="I5" s="1082"/>
      <c r="J5" s="1082"/>
      <c r="K5" s="1082"/>
      <c r="L5" s="1082"/>
      <c r="M5" s="1082"/>
    </row>
    <row r="6" spans="1:13" x14ac:dyDescent="0.25">
      <c r="A6" s="991"/>
      <c r="B6" s="991"/>
      <c r="C6" s="991"/>
      <c r="D6" s="991"/>
      <c r="E6" s="991"/>
      <c r="F6" s="991"/>
      <c r="G6" s="991"/>
      <c r="H6" s="991"/>
      <c r="I6" s="991"/>
      <c r="J6" s="991"/>
      <c r="K6" s="991"/>
      <c r="L6" s="991"/>
      <c r="M6" s="991"/>
    </row>
    <row r="7" spans="1:13" x14ac:dyDescent="0.25">
      <c r="A7" s="433" t="s">
        <v>116</v>
      </c>
      <c r="B7" s="991"/>
      <c r="C7" s="991"/>
      <c r="D7" s="991"/>
      <c r="E7" s="991"/>
      <c r="F7" s="991"/>
      <c r="G7" s="991"/>
      <c r="H7" s="991"/>
      <c r="I7" s="991"/>
      <c r="J7" s="991"/>
      <c r="K7" s="991"/>
      <c r="L7" s="991"/>
      <c r="M7" s="991"/>
    </row>
    <row r="8" spans="1:13" x14ac:dyDescent="0.25">
      <c r="A8" s="991" t="s">
        <v>117</v>
      </c>
      <c r="B8" s="991"/>
      <c r="C8" s="991"/>
      <c r="D8" s="991"/>
      <c r="E8" s="991"/>
      <c r="F8" s="991"/>
      <c r="G8" s="991"/>
      <c r="H8" s="991"/>
      <c r="I8" s="991"/>
      <c r="J8" s="991"/>
      <c r="K8" s="991"/>
      <c r="L8" s="991"/>
      <c r="M8" s="991"/>
    </row>
    <row r="9" spans="1:13" x14ac:dyDescent="0.25">
      <c r="A9" s="991" t="s">
        <v>118</v>
      </c>
      <c r="B9" s="991"/>
      <c r="C9" s="991"/>
      <c r="D9" s="991"/>
      <c r="E9" s="991"/>
      <c r="F9" s="991"/>
      <c r="G9" s="991"/>
      <c r="H9" s="991"/>
      <c r="I9" s="991"/>
      <c r="J9" s="991"/>
      <c r="K9" s="991"/>
      <c r="L9" s="991"/>
      <c r="M9" s="991"/>
    </row>
    <row r="10" spans="1:13" x14ac:dyDescent="0.25">
      <c r="A10" s="991" t="s">
        <v>119</v>
      </c>
      <c r="B10" s="991"/>
      <c r="C10" s="991"/>
      <c r="D10" s="991"/>
      <c r="E10" s="991"/>
      <c r="F10" s="991"/>
      <c r="G10" s="991"/>
      <c r="H10" s="991"/>
      <c r="I10" s="991"/>
      <c r="J10" s="991"/>
      <c r="K10" s="991"/>
      <c r="L10" s="991"/>
      <c r="M10" s="991"/>
    </row>
    <row r="11" spans="1:13" x14ac:dyDescent="0.25">
      <c r="A11" s="991" t="s">
        <v>120</v>
      </c>
      <c r="B11" s="991"/>
      <c r="C11" s="991"/>
      <c r="D11" s="991"/>
      <c r="E11" s="991"/>
      <c r="F11" s="991"/>
      <c r="G11" s="991"/>
      <c r="H11" s="991"/>
      <c r="I11" s="991"/>
      <c r="J11" s="991"/>
      <c r="K11" s="991"/>
      <c r="L11" s="991"/>
      <c r="M11" s="991"/>
    </row>
    <row r="12" spans="1:13" x14ac:dyDescent="0.25">
      <c r="A12" s="991" t="s">
        <v>121</v>
      </c>
      <c r="B12" s="991"/>
      <c r="C12" s="991"/>
      <c r="D12" s="991"/>
      <c r="E12" s="991"/>
      <c r="F12" s="991"/>
      <c r="G12" s="991"/>
      <c r="H12" s="991"/>
      <c r="I12" s="991"/>
      <c r="J12" s="991"/>
      <c r="K12" s="991"/>
      <c r="L12" s="991"/>
      <c r="M12" s="991"/>
    </row>
    <row r="13" spans="1:13" ht="33.75" customHeight="1" x14ac:dyDescent="0.25">
      <c r="A13" s="991"/>
      <c r="B13" s="991"/>
      <c r="C13" s="991"/>
      <c r="D13" s="991"/>
      <c r="E13" s="991"/>
      <c r="F13" s="991"/>
      <c r="G13" s="991"/>
      <c r="H13" s="991"/>
      <c r="I13" s="991"/>
      <c r="J13" s="991"/>
      <c r="K13" s="991"/>
      <c r="L13" s="991"/>
      <c r="M13" s="991"/>
    </row>
    <row r="14" spans="1:13" x14ac:dyDescent="0.25">
      <c r="A14" s="433" t="s">
        <v>122</v>
      </c>
      <c r="B14" s="991"/>
      <c r="C14" s="991"/>
      <c r="D14" s="991"/>
      <c r="E14" s="991"/>
      <c r="F14" s="991"/>
      <c r="G14" s="991"/>
      <c r="H14" s="991"/>
      <c r="I14" s="991"/>
      <c r="J14" s="991"/>
      <c r="K14" s="991"/>
      <c r="L14" s="991"/>
      <c r="M14" s="991"/>
    </row>
    <row r="15" spans="1:13" ht="36" customHeight="1" x14ac:dyDescent="0.25">
      <c r="A15" s="1082" t="s">
        <v>123</v>
      </c>
      <c r="B15" s="1082"/>
      <c r="C15" s="1082"/>
      <c r="D15" s="1082"/>
      <c r="E15" s="1082"/>
      <c r="F15" s="1082"/>
      <c r="G15" s="1082"/>
      <c r="H15" s="1082"/>
      <c r="I15" s="1082"/>
      <c r="J15" s="1082"/>
      <c r="K15" s="1082"/>
      <c r="L15" s="1082"/>
      <c r="M15" s="1082"/>
    </row>
    <row r="16" spans="1:13" x14ac:dyDescent="0.25">
      <c r="A16" s="991" t="s">
        <v>124</v>
      </c>
      <c r="B16" s="991"/>
      <c r="C16" s="991"/>
      <c r="D16" s="991"/>
      <c r="E16" s="991"/>
      <c r="F16" s="991"/>
      <c r="G16" s="991"/>
      <c r="H16" s="991"/>
      <c r="I16" s="991"/>
      <c r="J16" s="991"/>
      <c r="K16" s="991"/>
      <c r="L16" s="991"/>
      <c r="M16" s="991"/>
    </row>
    <row r="17" spans="1:1" x14ac:dyDescent="0.25">
      <c r="A17" s="991" t="s">
        <v>125</v>
      </c>
    </row>
    <row r="18" spans="1:1" x14ac:dyDescent="0.25">
      <c r="A18" s="991" t="s">
        <v>126</v>
      </c>
    </row>
    <row r="19" spans="1:1" x14ac:dyDescent="0.25">
      <c r="A19" s="991" t="s">
        <v>127</v>
      </c>
    </row>
    <row r="20" spans="1:1" x14ac:dyDescent="0.25">
      <c r="A20" s="991" t="s">
        <v>128</v>
      </c>
    </row>
    <row r="21" spans="1:1" x14ac:dyDescent="0.25">
      <c r="A21" s="991" t="s">
        <v>129</v>
      </c>
    </row>
    <row r="22" spans="1:1" x14ac:dyDescent="0.25">
      <c r="A22" s="991" t="s">
        <v>130</v>
      </c>
    </row>
  </sheetData>
  <mergeCells count="3">
    <mergeCell ref="A5:M5"/>
    <mergeCell ref="A15:M15"/>
    <mergeCell ref="A1:M2"/>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H12" sqref="H12"/>
    </sheetView>
  </sheetViews>
  <sheetFormatPr defaultRowHeight="15" x14ac:dyDescent="0.25"/>
  <sheetData>
    <row r="1" spans="1:13" ht="21" x14ac:dyDescent="0.35">
      <c r="A1" s="1069" t="s">
        <v>131</v>
      </c>
      <c r="B1" s="1069"/>
      <c r="C1" s="1069"/>
      <c r="D1" s="1069"/>
      <c r="E1" s="1069"/>
      <c r="F1" s="1069"/>
      <c r="G1" s="1069"/>
      <c r="H1" s="1069"/>
      <c r="I1" s="1069"/>
      <c r="J1" s="1069"/>
      <c r="K1" s="1069"/>
      <c r="L1" s="1069"/>
      <c r="M1" s="1069"/>
    </row>
    <row r="2" spans="1:13" ht="23.25" x14ac:dyDescent="0.35">
      <c r="A2" s="36"/>
      <c r="B2" s="36"/>
      <c r="C2" s="36"/>
      <c r="D2" s="36"/>
      <c r="E2" s="36"/>
      <c r="F2" s="36"/>
      <c r="G2" s="36"/>
      <c r="H2" s="36"/>
      <c r="I2" s="36"/>
      <c r="J2" s="36"/>
      <c r="K2" s="36"/>
      <c r="L2" s="36"/>
      <c r="M2" s="36"/>
    </row>
    <row r="3" spans="1:13" ht="23.25" x14ac:dyDescent="0.35">
      <c r="A3" s="36"/>
      <c r="B3" s="36"/>
      <c r="C3" s="36"/>
      <c r="D3" s="36"/>
      <c r="E3" s="36"/>
      <c r="F3" s="36"/>
      <c r="G3" s="36"/>
      <c r="H3" s="36"/>
      <c r="I3" s="36"/>
      <c r="J3" s="36"/>
      <c r="K3" s="36"/>
      <c r="L3" s="36"/>
      <c r="M3" s="36"/>
    </row>
    <row r="4" spans="1:13" x14ac:dyDescent="0.25">
      <c r="A4" s="1083" t="s">
        <v>132</v>
      </c>
      <c r="B4" s="1083"/>
      <c r="C4" s="1083"/>
      <c r="D4" s="1083"/>
      <c r="E4" s="1083"/>
      <c r="F4" s="1083"/>
      <c r="G4" s="1083"/>
      <c r="H4" s="1083"/>
      <c r="I4" s="1083"/>
      <c r="J4" s="1083"/>
      <c r="K4" s="1083"/>
      <c r="L4" s="1083"/>
      <c r="M4" s="1083"/>
    </row>
    <row r="5" spans="1:13" ht="33.75" customHeight="1" x14ac:dyDescent="0.25">
      <c r="A5" s="1083"/>
      <c r="B5" s="1083"/>
      <c r="C5" s="1083"/>
      <c r="D5" s="1083"/>
      <c r="E5" s="1083"/>
      <c r="F5" s="1083"/>
      <c r="G5" s="1083"/>
      <c r="H5" s="1083"/>
      <c r="I5" s="1083"/>
      <c r="J5" s="1083"/>
      <c r="K5" s="1083"/>
      <c r="L5" s="1083"/>
      <c r="M5" s="1083"/>
    </row>
    <row r="7" spans="1:13" ht="5.25" customHeight="1" x14ac:dyDescent="0.25">
      <c r="A7" s="1084" t="s">
        <v>1503</v>
      </c>
      <c r="B7" s="1084"/>
      <c r="C7" s="1084"/>
      <c r="D7" s="1084"/>
      <c r="E7" s="1084"/>
      <c r="F7" s="1084"/>
      <c r="G7" s="1084"/>
      <c r="H7" s="1084"/>
      <c r="I7" s="1084"/>
      <c r="J7" s="1084"/>
      <c r="K7" s="1084"/>
      <c r="L7" s="1084"/>
      <c r="M7" s="1084"/>
    </row>
    <row r="8" spans="1:13" ht="58.5" customHeight="1" x14ac:dyDescent="0.25">
      <c r="A8" s="1084"/>
      <c r="B8" s="1084"/>
      <c r="C8" s="1084"/>
      <c r="D8" s="1084"/>
      <c r="E8" s="1084"/>
      <c r="F8" s="1084"/>
      <c r="G8" s="1084"/>
      <c r="H8" s="1084"/>
      <c r="I8" s="1084"/>
      <c r="J8" s="1084"/>
      <c r="K8" s="1084"/>
      <c r="L8" s="1084"/>
      <c r="M8" s="1084"/>
    </row>
    <row r="10" spans="1:13" x14ac:dyDescent="0.25">
      <c r="A10" s="1083" t="s">
        <v>133</v>
      </c>
      <c r="B10" s="1083"/>
      <c r="C10" s="1083"/>
      <c r="D10" s="1083"/>
      <c r="E10" s="1083"/>
      <c r="F10" s="1083"/>
      <c r="G10" s="1083"/>
      <c r="H10" s="1083"/>
      <c r="I10" s="1083"/>
      <c r="J10" s="1083"/>
      <c r="K10" s="1083"/>
      <c r="L10" s="1083"/>
      <c r="M10" s="1083"/>
    </row>
    <row r="11" spans="1:13" ht="37.5" customHeight="1" x14ac:dyDescent="0.25">
      <c r="A11" s="1083"/>
      <c r="B11" s="1083"/>
      <c r="C11" s="1083"/>
      <c r="D11" s="1083"/>
      <c r="E11" s="1083"/>
      <c r="F11" s="1083"/>
      <c r="G11" s="1083"/>
      <c r="H11" s="1083"/>
      <c r="I11" s="1083"/>
      <c r="J11" s="1083"/>
      <c r="K11" s="1083"/>
      <c r="L11" s="1083"/>
      <c r="M11" s="1083"/>
    </row>
    <row r="13" spans="1:13" ht="15" customHeight="1" x14ac:dyDescent="0.25">
      <c r="A13" s="1083" t="s">
        <v>134</v>
      </c>
      <c r="B13" s="1083"/>
      <c r="C13" s="1083"/>
      <c r="D13" s="1083"/>
      <c r="E13" s="1083"/>
      <c r="F13" s="1083"/>
      <c r="G13" s="1083"/>
      <c r="H13" s="1083"/>
      <c r="I13" s="1083"/>
      <c r="J13" s="1083"/>
      <c r="K13" s="1083"/>
      <c r="L13" s="1083"/>
      <c r="M13" s="1083"/>
    </row>
    <row r="14" spans="1:13" x14ac:dyDescent="0.25">
      <c r="A14" s="1083"/>
      <c r="B14" s="1083"/>
      <c r="C14" s="1083"/>
      <c r="D14" s="1083"/>
      <c r="E14" s="1083"/>
      <c r="F14" s="1083"/>
      <c r="G14" s="1083"/>
      <c r="H14" s="1083"/>
      <c r="I14" s="1083"/>
      <c r="J14" s="1083"/>
      <c r="K14" s="1083"/>
      <c r="L14" s="1083"/>
      <c r="M14" s="1083"/>
    </row>
    <row r="15" spans="1:13" x14ac:dyDescent="0.25">
      <c r="A15" s="1083"/>
      <c r="B15" s="1083"/>
      <c r="C15" s="1083"/>
      <c r="D15" s="1083"/>
      <c r="E15" s="1083"/>
      <c r="F15" s="1083"/>
      <c r="G15" s="1083"/>
      <c r="H15" s="1083"/>
      <c r="I15" s="1083"/>
      <c r="J15" s="1083"/>
      <c r="K15" s="1083"/>
      <c r="L15" s="1083"/>
      <c r="M15" s="1083"/>
    </row>
    <row r="26" spans="4:4" x14ac:dyDescent="0.25">
      <c r="D26" s="19"/>
    </row>
  </sheetData>
  <mergeCells count="5">
    <mergeCell ref="A1:M1"/>
    <mergeCell ref="A4:M5"/>
    <mergeCell ref="A7:M8"/>
    <mergeCell ref="A10:M11"/>
    <mergeCell ref="A13:M15"/>
  </mergeCells>
  <printOptions horizontalCentered="1" verticalCentered="1"/>
  <pageMargins left="0.5" right="0.7" top="0.5" bottom="0.75" header="0.3" footer="0.3"/>
  <pageSetup orientation="landscape" r:id="rId1"/>
  <headerFooter differentFirst="1">
    <firstFooter xml:space="preserve">&amp;C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sqref="A1:M2"/>
    </sheetView>
  </sheetViews>
  <sheetFormatPr defaultRowHeight="15" x14ac:dyDescent="0.25"/>
  <sheetData>
    <row r="1" spans="1:13" x14ac:dyDescent="0.25">
      <c r="A1" s="1069" t="s">
        <v>135</v>
      </c>
      <c r="B1" s="1069"/>
      <c r="C1" s="1069"/>
      <c r="D1" s="1069"/>
      <c r="E1" s="1069"/>
      <c r="F1" s="1069"/>
      <c r="G1" s="1069"/>
      <c r="H1" s="1069"/>
      <c r="I1" s="1069"/>
      <c r="J1" s="1069"/>
      <c r="K1" s="1069"/>
      <c r="L1" s="1069"/>
      <c r="M1" s="1069"/>
    </row>
    <row r="2" spans="1:13" x14ac:dyDescent="0.25">
      <c r="A2" s="1069"/>
      <c r="B2" s="1069"/>
      <c r="C2" s="1069"/>
      <c r="D2" s="1069"/>
      <c r="E2" s="1069"/>
      <c r="F2" s="1069"/>
      <c r="G2" s="1069"/>
      <c r="H2" s="1069"/>
      <c r="I2" s="1069"/>
      <c r="J2" s="1069"/>
      <c r="K2" s="1069"/>
      <c r="L2" s="1069"/>
      <c r="M2" s="1069"/>
    </row>
    <row r="3" spans="1:13" ht="23.25" x14ac:dyDescent="0.35">
      <c r="A3" s="36"/>
      <c r="B3" s="36"/>
      <c r="C3" s="36"/>
      <c r="D3" s="36"/>
      <c r="E3" s="36"/>
      <c r="F3" s="36"/>
      <c r="G3" s="36"/>
      <c r="H3" s="36"/>
      <c r="I3" s="36"/>
      <c r="J3" s="36"/>
      <c r="K3" s="36"/>
      <c r="L3" s="36"/>
      <c r="M3" s="36"/>
    </row>
    <row r="4" spans="1:13" ht="23.25" x14ac:dyDescent="0.35">
      <c r="A4" s="36"/>
      <c r="B4" s="36"/>
      <c r="C4" s="36"/>
      <c r="D4" s="36"/>
      <c r="E4" s="36"/>
      <c r="F4" s="36"/>
      <c r="G4" s="36"/>
      <c r="H4" s="36"/>
      <c r="I4" s="36"/>
      <c r="J4" s="36"/>
      <c r="K4" s="36"/>
      <c r="L4" s="36"/>
      <c r="M4" s="36"/>
    </row>
    <row r="5" spans="1:13" ht="15" customHeight="1" x14ac:dyDescent="0.25">
      <c r="A5" s="1083" t="s">
        <v>136</v>
      </c>
      <c r="B5" s="1083"/>
      <c r="C5" s="1083"/>
      <c r="D5" s="1083"/>
      <c r="E5" s="1083"/>
      <c r="F5" s="1083"/>
      <c r="G5" s="1083"/>
      <c r="H5" s="1083"/>
      <c r="I5" s="1083"/>
      <c r="J5" s="1083"/>
      <c r="K5" s="1083"/>
      <c r="L5" s="1083"/>
      <c r="M5" s="1083"/>
    </row>
    <row r="6" spans="1:13" x14ac:dyDescent="0.25">
      <c r="A6" s="1083"/>
      <c r="B6" s="1083"/>
      <c r="C6" s="1083"/>
      <c r="D6" s="1083"/>
      <c r="E6" s="1083"/>
      <c r="F6" s="1083"/>
      <c r="G6" s="1083"/>
      <c r="H6" s="1083"/>
      <c r="I6" s="1083"/>
      <c r="J6" s="1083"/>
      <c r="K6" s="1083"/>
      <c r="L6" s="1083"/>
      <c r="M6" s="1083"/>
    </row>
    <row r="7" spans="1:13" x14ac:dyDescent="0.25">
      <c r="A7" s="1083"/>
      <c r="B7" s="1083"/>
      <c r="C7" s="1083"/>
      <c r="D7" s="1083"/>
      <c r="E7" s="1083"/>
      <c r="F7" s="1083"/>
      <c r="G7" s="1083"/>
      <c r="H7" s="1083"/>
      <c r="I7" s="1083"/>
      <c r="J7" s="1083"/>
      <c r="K7" s="1083"/>
      <c r="L7" s="1083"/>
      <c r="M7" s="1083"/>
    </row>
    <row r="8" spans="1:13" x14ac:dyDescent="0.25">
      <c r="A8" s="1083"/>
      <c r="B8" s="1083"/>
      <c r="C8" s="1083"/>
      <c r="D8" s="1083"/>
      <c r="E8" s="1083"/>
      <c r="F8" s="1083"/>
      <c r="G8" s="1083"/>
      <c r="H8" s="1083"/>
      <c r="I8" s="1083"/>
      <c r="J8" s="1083"/>
      <c r="K8" s="1083"/>
      <c r="L8" s="1083"/>
      <c r="M8" s="1083"/>
    </row>
    <row r="9" spans="1:13" x14ac:dyDescent="0.25">
      <c r="A9" s="1030"/>
      <c r="B9" s="1030"/>
      <c r="C9" s="1030"/>
      <c r="D9" s="1030"/>
      <c r="E9" s="1030"/>
      <c r="F9" s="1030"/>
      <c r="G9" s="1030"/>
      <c r="H9" s="1030"/>
      <c r="I9" s="1030"/>
      <c r="J9" s="1030"/>
      <c r="K9" s="1030"/>
      <c r="L9" s="1030"/>
      <c r="M9" s="1030"/>
    </row>
    <row r="10" spans="1:13" x14ac:dyDescent="0.25">
      <c r="A10" s="1083" t="s">
        <v>137</v>
      </c>
      <c r="B10" s="1083"/>
      <c r="C10" s="1083"/>
      <c r="D10" s="1083"/>
      <c r="E10" s="1083"/>
      <c r="F10" s="1083"/>
      <c r="G10" s="1083"/>
      <c r="H10" s="1083"/>
      <c r="I10" s="1083"/>
      <c r="J10" s="1083"/>
      <c r="K10" s="1083"/>
      <c r="L10" s="1083"/>
      <c r="M10" s="1083"/>
    </row>
    <row r="11" spans="1:13" x14ac:dyDescent="0.25">
      <c r="A11" s="1083"/>
      <c r="B11" s="1083"/>
      <c r="C11" s="1083"/>
      <c r="D11" s="1083"/>
      <c r="E11" s="1083"/>
      <c r="F11" s="1083"/>
      <c r="G11" s="1083"/>
      <c r="H11" s="1083"/>
      <c r="I11" s="1083"/>
      <c r="J11" s="1083"/>
      <c r="K11" s="1083"/>
      <c r="L11" s="1083"/>
      <c r="M11" s="1083"/>
    </row>
    <row r="12" spans="1:13" ht="30" customHeight="1" x14ac:dyDescent="0.25">
      <c r="A12" s="1083"/>
      <c r="B12" s="1083"/>
      <c r="C12" s="1083"/>
      <c r="D12" s="1083"/>
      <c r="E12" s="1083"/>
      <c r="F12" s="1083"/>
      <c r="G12" s="1083"/>
      <c r="H12" s="1083"/>
      <c r="I12" s="1083"/>
      <c r="J12" s="1083"/>
      <c r="K12" s="1083"/>
      <c r="L12" s="1083"/>
      <c r="M12" s="1083"/>
    </row>
    <row r="14" spans="1:13" ht="15" customHeight="1" x14ac:dyDescent="0.25">
      <c r="A14" s="1083" t="s">
        <v>138</v>
      </c>
      <c r="B14" s="1083"/>
      <c r="C14" s="1083"/>
      <c r="D14" s="1083"/>
      <c r="E14" s="1083"/>
      <c r="F14" s="1083"/>
      <c r="G14" s="1083"/>
      <c r="H14" s="1083"/>
      <c r="I14" s="1083"/>
      <c r="J14" s="1083"/>
      <c r="K14" s="1083"/>
      <c r="L14" s="1083"/>
      <c r="M14" s="1083"/>
    </row>
    <row r="15" spans="1:13" x14ac:dyDescent="0.25">
      <c r="A15" s="1083"/>
      <c r="B15" s="1083"/>
      <c r="C15" s="1083"/>
      <c r="D15" s="1083"/>
      <c r="E15" s="1083"/>
      <c r="F15" s="1083"/>
      <c r="G15" s="1083"/>
      <c r="H15" s="1083"/>
      <c r="I15" s="1083"/>
      <c r="J15" s="1083"/>
      <c r="K15" s="1083"/>
      <c r="L15" s="1083"/>
      <c r="M15" s="1083"/>
    </row>
    <row r="16" spans="1:13" x14ac:dyDescent="0.25">
      <c r="A16" s="1083"/>
      <c r="B16" s="1083"/>
      <c r="C16" s="1083"/>
      <c r="D16" s="1083"/>
      <c r="E16" s="1083"/>
      <c r="F16" s="1083"/>
      <c r="G16" s="1083"/>
      <c r="H16" s="1083"/>
      <c r="I16" s="1083"/>
      <c r="J16" s="1083"/>
      <c r="K16" s="1083"/>
      <c r="L16" s="1083"/>
      <c r="M16" s="1083"/>
    </row>
    <row r="17" spans="1:13" x14ac:dyDescent="0.25">
      <c r="A17" s="1083"/>
      <c r="B17" s="1083"/>
      <c r="C17" s="1083"/>
      <c r="D17" s="1083"/>
      <c r="E17" s="1083"/>
      <c r="F17" s="1083"/>
      <c r="G17" s="1083"/>
      <c r="H17" s="1083"/>
      <c r="I17" s="1083"/>
      <c r="J17" s="1083"/>
      <c r="K17" s="1083"/>
      <c r="L17" s="1083"/>
      <c r="M17" s="1083"/>
    </row>
    <row r="19" spans="1:13" x14ac:dyDescent="0.25">
      <c r="A19" s="1083" t="s">
        <v>139</v>
      </c>
      <c r="B19" s="1083"/>
      <c r="C19" s="1083"/>
      <c r="D19" s="1083"/>
      <c r="E19" s="1083"/>
      <c r="F19" s="1083"/>
      <c r="G19" s="1083"/>
      <c r="H19" s="1083"/>
      <c r="I19" s="1083"/>
      <c r="J19" s="1083"/>
      <c r="K19" s="1083"/>
      <c r="L19" s="1083"/>
      <c r="M19" s="1083"/>
    </row>
    <row r="20" spans="1:13" x14ac:dyDescent="0.25">
      <c r="A20" s="1083"/>
      <c r="B20" s="1083"/>
      <c r="C20" s="1083"/>
      <c r="D20" s="1083"/>
      <c r="E20" s="1083"/>
      <c r="F20" s="1083"/>
      <c r="G20" s="1083"/>
      <c r="H20" s="1083"/>
      <c r="I20" s="1083"/>
      <c r="J20" s="1083"/>
      <c r="K20" s="1083"/>
      <c r="L20" s="1083"/>
      <c r="M20" s="1083"/>
    </row>
    <row r="21" spans="1:13" ht="30" customHeight="1" x14ac:dyDescent="0.25">
      <c r="A21" s="1083"/>
      <c r="B21" s="1083"/>
      <c r="C21" s="1083"/>
      <c r="D21" s="1083"/>
      <c r="E21" s="1083"/>
      <c r="F21" s="1083"/>
      <c r="G21" s="1083"/>
      <c r="H21" s="1083"/>
      <c r="I21" s="1083"/>
      <c r="J21" s="1083"/>
      <c r="K21" s="1083"/>
      <c r="L21" s="1083"/>
      <c r="M21" s="1083"/>
    </row>
    <row r="23" spans="1:13" ht="15" customHeight="1" x14ac:dyDescent="0.25">
      <c r="A23" s="1083" t="s">
        <v>140</v>
      </c>
      <c r="B23" s="1083"/>
      <c r="C23" s="1083"/>
      <c r="D23" s="1083"/>
      <c r="E23" s="1083"/>
      <c r="F23" s="1083"/>
      <c r="G23" s="1083"/>
      <c r="H23" s="1083"/>
      <c r="I23" s="1083"/>
      <c r="J23" s="1083"/>
      <c r="K23" s="1083"/>
      <c r="L23" s="1083"/>
      <c r="M23" s="1083"/>
    </row>
    <row r="24" spans="1:13" x14ac:dyDescent="0.25">
      <c r="A24" s="1083"/>
      <c r="B24" s="1083"/>
      <c r="C24" s="1083"/>
      <c r="D24" s="1083"/>
      <c r="E24" s="1083"/>
      <c r="F24" s="1083"/>
      <c r="G24" s="1083"/>
      <c r="H24" s="1083"/>
      <c r="I24" s="1083"/>
      <c r="J24" s="1083"/>
      <c r="K24" s="1083"/>
      <c r="L24" s="1083"/>
      <c r="M24" s="1083"/>
    </row>
    <row r="25" spans="1:13" x14ac:dyDescent="0.25">
      <c r="A25" s="1083"/>
      <c r="B25" s="1083"/>
      <c r="C25" s="1083"/>
      <c r="D25" s="1083"/>
      <c r="E25" s="1083"/>
      <c r="F25" s="1083"/>
      <c r="G25" s="1083"/>
      <c r="H25" s="1083"/>
      <c r="I25" s="1083"/>
      <c r="J25" s="1083"/>
      <c r="K25" s="1083"/>
      <c r="L25" s="1083"/>
      <c r="M25" s="1083"/>
    </row>
    <row r="26" spans="1:13" ht="22.5" customHeight="1" x14ac:dyDescent="0.25">
      <c r="A26" s="1083"/>
      <c r="B26" s="1083"/>
      <c r="C26" s="1083"/>
      <c r="D26" s="1083"/>
      <c r="E26" s="1083"/>
      <c r="F26" s="1083"/>
      <c r="G26" s="1083"/>
      <c r="H26" s="1083"/>
      <c r="I26" s="1083"/>
      <c r="J26" s="1083"/>
      <c r="K26" s="1083"/>
      <c r="L26" s="1083"/>
      <c r="M26" s="1083"/>
    </row>
  </sheetData>
  <mergeCells count="6">
    <mergeCell ref="A19:M21"/>
    <mergeCell ref="A23:M26"/>
    <mergeCell ref="A1:M2"/>
    <mergeCell ref="A5:M8"/>
    <mergeCell ref="A10:M12"/>
    <mergeCell ref="A14:M17"/>
  </mergeCells>
  <printOptions horizontalCentered="1" verticalCentered="1"/>
  <pageMargins left="0.5" right="0.7" top="0.5" bottom="0.75" header="0.3" footer="0.3"/>
  <pageSetup orientation="landscape" r:id="rId1"/>
  <headerFooter differentFirst="1">
    <firstFooter xml:space="preserve">&amp;C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7F7935C5E629D43B4E7EDA24E8A299C" ma:contentTypeVersion="2" ma:contentTypeDescription="Create a new document." ma:contentTypeScope="" ma:versionID="05d043e3a02795af430003ed1680e4a5">
  <xsd:schema xmlns:xsd="http://www.w3.org/2001/XMLSchema" xmlns:xs="http://www.w3.org/2001/XMLSchema" xmlns:p="http://schemas.microsoft.com/office/2006/metadata/properties" xmlns:ns2="ab483ecd-f418-4257-abcc-99dd9b8839d7" targetNamespace="http://schemas.microsoft.com/office/2006/metadata/properties" ma:root="true" ma:fieldsID="8afe2ae0927bee194b628094e8e35d33" ns2:_="">
    <xsd:import namespace="ab483ecd-f418-4257-abcc-99dd9b8839d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483ecd-f418-4257-abcc-99dd9b8839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E1261C-DD34-4789-9832-96CDB7318D4A}">
  <ds:schemaRef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ab483ecd-f418-4257-abcc-99dd9b8839d7"/>
    <ds:schemaRef ds:uri="http://schemas.microsoft.com/office/2006/metadata/properties"/>
  </ds:schemaRefs>
</ds:datastoreItem>
</file>

<file path=customXml/itemProps2.xml><?xml version="1.0" encoding="utf-8"?>
<ds:datastoreItem xmlns:ds="http://schemas.openxmlformats.org/officeDocument/2006/customXml" ds:itemID="{127B940F-4DAB-45DC-B259-4C19062FBAFB}">
  <ds:schemaRefs>
    <ds:schemaRef ds:uri="http://schemas.microsoft.com/sharepoint/v3/contenttype/forms"/>
  </ds:schemaRefs>
</ds:datastoreItem>
</file>

<file path=customXml/itemProps3.xml><?xml version="1.0" encoding="utf-8"?>
<ds:datastoreItem xmlns:ds="http://schemas.openxmlformats.org/officeDocument/2006/customXml" ds:itemID="{AED87B62-22C0-44AD-82B9-4654C4437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483ecd-f418-4257-abcc-99dd9b8839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78</vt:i4>
      </vt:variant>
    </vt:vector>
  </HeadingPairs>
  <TitlesOfParts>
    <vt:vector size="137" baseType="lpstr">
      <vt:lpstr>Page i</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Page 38</vt:lpstr>
      <vt:lpstr>Page 39</vt:lpstr>
      <vt:lpstr>Page 40</vt:lpstr>
      <vt:lpstr>Page 41</vt:lpstr>
      <vt:lpstr>Page 42</vt:lpstr>
      <vt:lpstr>Page 43</vt:lpstr>
      <vt:lpstr>Page 44</vt:lpstr>
      <vt:lpstr>Page 45</vt:lpstr>
      <vt:lpstr>Page 46</vt:lpstr>
      <vt:lpstr>Page 47-63</vt:lpstr>
      <vt:lpstr>Page 64</vt:lpstr>
      <vt:lpstr>Page 65</vt:lpstr>
      <vt:lpstr>Page 66</vt:lpstr>
      <vt:lpstr>Page 67</vt:lpstr>
      <vt:lpstr>Page 68</vt:lpstr>
      <vt:lpstr>Page 69</vt:lpstr>
      <vt:lpstr>Page 70</vt:lpstr>
      <vt:lpstr>Page 71</vt:lpstr>
      <vt:lpstr>Page 72</vt:lpstr>
      <vt:lpstr>Page 73</vt:lpstr>
      <vt:lpstr>Page 74</vt:lpstr>
      <vt:lpstr>'Page 13'!_GoBack</vt:lpstr>
      <vt:lpstr>'Page 7'!_Toc123106054</vt:lpstr>
      <vt:lpstr>'Page 29'!_Toc123106077</vt:lpstr>
      <vt:lpstr>'Page 30'!_Toc123106084</vt:lpstr>
      <vt:lpstr>'Page 24'!_Toc239669016</vt:lpstr>
      <vt:lpstr>'Page 8'!_Toc241307918</vt:lpstr>
      <vt:lpstr>'Page 20'!_Toc241307923</vt:lpstr>
      <vt:lpstr>'Page 29'!_Toc241307932</vt:lpstr>
      <vt:lpstr>'Page 29'!_Toc241307934</vt:lpstr>
      <vt:lpstr>'Page 16'!_Toc241307935</vt:lpstr>
      <vt:lpstr>'Page 31'!_Toc241307940</vt:lpstr>
      <vt:lpstr>'Page 35'!_Toc241307943</vt:lpstr>
      <vt:lpstr>'Page 37'!_Toc241307945</vt:lpstr>
      <vt:lpstr>'Page 44'!_Toc241307952</vt:lpstr>
      <vt:lpstr>'Page 20'!AdmissionYield</vt:lpstr>
      <vt:lpstr>'Page 33'!CreditHours</vt:lpstr>
      <vt:lpstr>'Page 27'!EnrollmentbyCounty</vt:lpstr>
      <vt:lpstr>'Page 31'!EnrollmentUgradGrad</vt:lpstr>
      <vt:lpstr>'Page 1'!Print_Area</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31'!Print_Area</vt:lpstr>
      <vt:lpstr>'Page 32'!Print_Area</vt:lpstr>
      <vt:lpstr>'Page 33'!Print_Area</vt:lpstr>
      <vt:lpstr>'Page 34'!Print_Area</vt:lpstr>
      <vt:lpstr>'Page 35'!Print_Area</vt:lpstr>
      <vt:lpstr>'Page 36'!Print_Area</vt:lpstr>
      <vt:lpstr>'Page 37'!Print_Area</vt:lpstr>
      <vt:lpstr>'Page 38'!Print_Area</vt:lpstr>
      <vt:lpstr>'Page 39'!Print_Area</vt:lpstr>
      <vt:lpstr>'Page 40'!Print_Area</vt:lpstr>
      <vt:lpstr>'Page 41'!Print_Area</vt:lpstr>
      <vt:lpstr>'Page 42'!Print_Area</vt:lpstr>
      <vt:lpstr>'Page 43'!Print_Area</vt:lpstr>
      <vt:lpstr>'Page 44'!Print_Area</vt:lpstr>
      <vt:lpstr>'Page 45'!Print_Area</vt:lpstr>
      <vt:lpstr>'Page 46'!Print_Area</vt:lpstr>
      <vt:lpstr>'Page 47-63'!Print_Area</vt:lpstr>
      <vt:lpstr>'Page 5'!Print_Area</vt:lpstr>
      <vt:lpstr>'Page 6'!Print_Area</vt:lpstr>
      <vt:lpstr>'Page 64'!Print_Area</vt:lpstr>
      <vt:lpstr>'Page 65'!Print_Area</vt:lpstr>
      <vt:lpstr>'Page 66'!Print_Area</vt:lpstr>
      <vt:lpstr>'Page 67'!Print_Area</vt:lpstr>
      <vt:lpstr>'Page 68'!Print_Area</vt:lpstr>
      <vt:lpstr>'Page 69'!Print_Area</vt:lpstr>
      <vt:lpstr>'Page 7'!Print_Area</vt:lpstr>
      <vt:lpstr>'Page 70'!Print_Area</vt:lpstr>
      <vt:lpstr>'Page 71'!Print_Area</vt:lpstr>
      <vt:lpstr>'Page 72'!Print_Area</vt:lpstr>
      <vt:lpstr>'Page 73'!Print_Area</vt:lpstr>
      <vt:lpstr>'Page 74'!Print_Area</vt:lpstr>
      <vt:lpstr>'Page 8'!Print_Area</vt:lpstr>
      <vt:lpstr>'Page 9'!Print_Area</vt:lpstr>
      <vt:lpstr>'Page i'!Print_Area</vt:lpstr>
      <vt:lpstr>'Page 47-63'!Print_Titles</vt:lpstr>
      <vt:lpstr>'Page 65'!Print_Titles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wcu</dc:creator>
  <cp:lastModifiedBy>Tech</cp:lastModifiedBy>
  <cp:revision/>
  <cp:lastPrinted>2021-02-02T16:47:02Z</cp:lastPrinted>
  <dcterms:created xsi:type="dcterms:W3CDTF">2013-08-29T13:58:13Z</dcterms:created>
  <dcterms:modified xsi:type="dcterms:W3CDTF">2021-02-03T17:48:49Z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0x01010057F7935C5E629D43B4E7EDA24E8A299C</vt:lpwstr>
  </property>
</Properties>
</file>