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cupa-my.sharepoint.com/personal/dbennett_wcupa_edu/Documents/CHS Website/"/>
    </mc:Choice>
  </mc:AlternateContent>
  <xr:revisionPtr revIDLastSave="0" documentId="11_53C629579DAC8F9A6C9A1FA02BE58FD3D12BBFA0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Plan of Study" sheetId="1" r:id="rId1"/>
    <sheet name="RMR Tracking Sheet" sheetId="2" r:id="rId2"/>
    <sheet name="Reference Sheet" sheetId="3" r:id="rId3"/>
  </sheets>
  <calcPr calcId="191028" calcCompleted="0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2" l="1"/>
  <c r="B3" i="2"/>
  <c r="A23" i="2"/>
  <c r="F23" i="2"/>
  <c r="A28" i="2"/>
  <c r="F28" i="2"/>
  <c r="A27" i="2"/>
  <c r="D27" i="2"/>
  <c r="A26" i="2"/>
  <c r="D26" i="2"/>
  <c r="A25" i="2"/>
  <c r="C25" i="2"/>
  <c r="C23" i="2"/>
  <c r="D28" i="2"/>
  <c r="F25" i="2"/>
  <c r="C26" i="2"/>
  <c r="D25" i="2"/>
  <c r="F26" i="2"/>
  <c r="C27" i="2"/>
  <c r="D23" i="2"/>
  <c r="F27" i="2"/>
  <c r="G27" i="2"/>
  <c r="C28" i="2"/>
  <c r="B19" i="2"/>
  <c r="C19" i="2"/>
  <c r="D19" i="2"/>
  <c r="F19" i="2"/>
  <c r="G19" i="2"/>
  <c r="B20" i="2"/>
  <c r="C20" i="2"/>
  <c r="D20" i="2"/>
  <c r="F20" i="2"/>
  <c r="G20" i="2"/>
  <c r="B21" i="2"/>
  <c r="C21" i="2"/>
  <c r="D21" i="2"/>
  <c r="F21" i="2"/>
  <c r="G21" i="2"/>
  <c r="G23" i="2"/>
  <c r="G28" i="2"/>
  <c r="G25" i="2"/>
  <c r="H25" i="2"/>
  <c r="G26" i="2"/>
  <c r="H26" i="2"/>
  <c r="H27" i="2"/>
  <c r="H20" i="2"/>
  <c r="H21" i="2"/>
  <c r="H19" i="2"/>
  <c r="H28" i="2"/>
  <c r="H23" i="2"/>
  <c r="L24" i="2"/>
</calcChain>
</file>

<file path=xl/sharedStrings.xml><?xml version="1.0" encoding="utf-8"?>
<sst xmlns="http://schemas.openxmlformats.org/spreadsheetml/2006/main" count="125" uniqueCount="107">
  <si>
    <t>Undergraduate Student Plan for a B.A. in Communication Sciences and Disorders (2019)</t>
  </si>
  <si>
    <t>Student Name:</t>
  </si>
  <si>
    <t xml:space="preserve">WCU ID </t>
  </si>
  <si>
    <t>Course Name</t>
  </si>
  <si>
    <t>Credit Hours</t>
  </si>
  <si>
    <t>Semester Taken</t>
  </si>
  <si>
    <t>Grade</t>
  </si>
  <si>
    <t>GENERAL EDUCATION REQUIREMENTS</t>
  </si>
  <si>
    <t>ACADEMIC FOUNDATIONS</t>
  </si>
  <si>
    <t>First Year Experience Course (FYE)</t>
  </si>
  <si>
    <t>100 - Level Writing Course</t>
  </si>
  <si>
    <t>200 - Level Writing Course</t>
  </si>
  <si>
    <t>100 - Level Math Course</t>
  </si>
  <si>
    <t>Diverse Communities Core (J) - can also count for Area 5 &amp; 6 if a J Course</t>
  </si>
  <si>
    <t>Interdisciplinary Course (I) - No I course may be used fulfill any of the general education requirements</t>
  </si>
  <si>
    <t>SPEAKING EMPHASIS REQUIREMENT See Undergraduate Course Catalog for Options</t>
  </si>
  <si>
    <t>SPK 208/230 plus two additional courses, one of which must be at 300/400 level (9 credits total)</t>
  </si>
  <si>
    <t>Ethics Requirement (3 credits total)  See Undergraduate Course Catalog for Options</t>
  </si>
  <si>
    <t>SCIENCE (Two courses in a minimum of 2 different areas for a total of six hours)
See Undergraduate Course Catalog for Options</t>
  </si>
  <si>
    <t>Biology (required by ASHA)</t>
  </si>
  <si>
    <t>Chemistry/Physics (required by ASHA)</t>
  </si>
  <si>
    <t>BEHAVIORAL AND SOCIAL SCIENCE (Two courses in a minimum of 2 different areas for a total of six hours)
See Undergraduate Course Catalog for Options</t>
  </si>
  <si>
    <t>Introduction to Psychology (Recommended)</t>
  </si>
  <si>
    <t>HUMANITIES (Two courses in a minimum of 2 different areas for a total of six hours)
See Undergraduate Course Catalog for Options</t>
  </si>
  <si>
    <t xml:space="preserve">ARTS (One course for a total of 3 semester hours):
See Undergraduate Course Catalog for Options
</t>
  </si>
  <si>
    <t>ELECTIVES (9+ semester hours)
The number of electives is dependent on semester hours needed to meet 120 credits for graduation and semester hours needed to complete the language requirement</t>
  </si>
  <si>
    <t>Elective/Minor/Double Major</t>
  </si>
  <si>
    <t xml:space="preserve">FOREIGN LANGUAGE -   Complete language courses to the XXX202 level                                                                                                                                                                OR complete language to XXX102 level, then take 3 culture cluster courses related to the language studied. For culture clusters, at least two different prefixes are required.   </t>
  </si>
  <si>
    <t>Foreign Language</t>
  </si>
  <si>
    <t>COMMUNICATION SCIENCE AND DISORDERS MAJOR REQUIREMENTS (51 semester hours)</t>
  </si>
  <si>
    <t>COGNATE/RELATED AREAS- (18 semester hours) 
One course is required in each area. The exception is Area 4, which may be met by two courses.  See the Cognate Area Form for Options</t>
  </si>
  <si>
    <t>Area 1:  Research Skills</t>
  </si>
  <si>
    <t>Area 2:  Human Communication</t>
  </si>
  <si>
    <t>Area 3:  Linguistics</t>
  </si>
  <si>
    <t>(ENG230/LING230)</t>
  </si>
  <si>
    <t>Area 4:  Human Development</t>
  </si>
  <si>
    <t>(PSY 210/HEA206 Recommended)</t>
  </si>
  <si>
    <t>Area 5:  Human Behavior and Services</t>
  </si>
  <si>
    <t>If EDF 300 taken for (I), pick another option</t>
  </si>
  <si>
    <t>Area 6:  Human Abnormalities</t>
  </si>
  <si>
    <t>Also counts for J course</t>
  </si>
  <si>
    <t>COMMUNICATION SCIENCES AND DISORDERS (33 semester hours)
A grade of "C" (2.0) or above is required in ALL CSD courses. 
The CSD and GPA cum minimum must be at least a 2.5.</t>
  </si>
  <si>
    <t>CSD 101 - Introduction to Communicative Disorders</t>
  </si>
  <si>
    <t>CSD 106 - Anatomy of Speech and Hearing Mechanisms</t>
  </si>
  <si>
    <t>PreReq CSD 101</t>
  </si>
  <si>
    <t>CSD 203 - Speech and Hearing Science</t>
  </si>
  <si>
    <t>PreReq CSD 101 or Linguistics Minor</t>
  </si>
  <si>
    <t>CSD 204 - Speech and Language Development</t>
  </si>
  <si>
    <t>PreReq CSD 101, ENG/LIN230</t>
  </si>
  <si>
    <t>CSD 207 - Introduction to Phonetics</t>
  </si>
  <si>
    <t>CSD 208 - Neurology of Speech &amp; Hearing</t>
  </si>
  <si>
    <t>PreReq CSD 101, 106</t>
  </si>
  <si>
    <t>CSD 329 - Speech &amp; Voice Disorders</t>
  </si>
  <si>
    <t>PreReq CSD101, 106, 203, 204, 207</t>
  </si>
  <si>
    <t>CSD 333 - Language Disorders</t>
  </si>
  <si>
    <t>PreReq CSD 204</t>
  </si>
  <si>
    <t>CSD 346 - Hearing Disorders</t>
  </si>
  <si>
    <t>PreReq CSD 106, 203</t>
  </si>
  <si>
    <t>CSD 350 - Clinical Principles in Communicative Disorders</t>
  </si>
  <si>
    <t>PreReq CSD 329, 333</t>
  </si>
  <si>
    <t>CSD 163 - Seminar I in Communication Disorders</t>
  </si>
  <si>
    <t>CSD 166 - Seminar II in Communication Disorders</t>
  </si>
  <si>
    <t>CSD 266 - Seminar III in Communication Disorders</t>
  </si>
  <si>
    <t>CSD 363 - Seminar IV in Communication Disorders</t>
  </si>
  <si>
    <t>CSD 366 - Seminar V in Communication Disorders</t>
  </si>
  <si>
    <t>CSD 436 - Seminar VI in Communication Disorders</t>
  </si>
  <si>
    <t>Restrictive Major Requirements</t>
  </si>
  <si>
    <t>Communication Sciences &amp; Disorders</t>
  </si>
  <si>
    <t>WCU ID:</t>
  </si>
  <si>
    <t>Students who wish to remain in or transfer into the CSD major must do all of the following:</t>
  </si>
  <si>
    <t>1. Complete all General Education RMR Requirements (see courses below)</t>
  </si>
  <si>
    <t>2. Receive a "C" or better in each RMR course</t>
  </si>
  <si>
    <t>3. Earn a cumulative GPA of at least 3.0 across all RMR courses</t>
  </si>
  <si>
    <t>Important Notes:</t>
  </si>
  <si>
    <t>1. Students may not use more than a total of three repeats across the CSD courses (CSD 101, CSD 106, CSD 203, CSD 207) to satisfy RMR</t>
  </si>
  <si>
    <r>
      <t xml:space="preserve">2. MAT 121 does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count toward the general education requirement</t>
    </r>
  </si>
  <si>
    <r>
      <t xml:space="preserve">3. If a student earns less than a "C" in a major course that is a prerequisite for a more advanced course, the student will </t>
    </r>
    <r>
      <rPr>
        <b/>
        <sz val="11"/>
        <color theme="1"/>
        <rFont val="Calibri"/>
        <family val="2"/>
        <scheme val="minor"/>
      </rPr>
      <t xml:space="preserve">not </t>
    </r>
    <r>
      <rPr>
        <sz val="11"/>
        <color theme="1"/>
        <rFont val="Calibri"/>
        <family val="2"/>
        <scheme val="minor"/>
      </rPr>
      <t>be permitted to enroll in the advanced course until the prerequisite course is repeated with a "C" or better</t>
    </r>
  </si>
  <si>
    <t>RMR Course Requirement</t>
  </si>
  <si>
    <t>Course Number</t>
  </si>
  <si>
    <t>Semester Hours</t>
  </si>
  <si>
    <t>Number of Times Taken</t>
  </si>
  <si>
    <t>Course Grade</t>
  </si>
  <si>
    <t>Grade Value</t>
  </si>
  <si>
    <t>Total Points</t>
  </si>
  <si>
    <t>General Education Courses</t>
  </si>
  <si>
    <t>Writing 100 Level</t>
  </si>
  <si>
    <t xml:space="preserve">Writing 200 Level </t>
  </si>
  <si>
    <t>Math 100 Level (or above)</t>
  </si>
  <si>
    <t>Area 3: Lingusitics</t>
  </si>
  <si>
    <t>Semester RMR Completed:</t>
  </si>
  <si>
    <t>Major Courses</t>
  </si>
  <si>
    <t>Total RMR GPA:</t>
  </si>
  <si>
    <t>Letter Grade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</si>
  <si>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</si>
  <si>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</si>
  <si>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</si>
  <si>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</si>
  <si>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</si>
  <si>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</si>
  <si>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</si>
  <si>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</si>
  <si>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</si>
  <si>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</si>
  <si>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</si>
  <si>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F</t>
  </si>
  <si>
    <t>T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</si>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</sst>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medium">
        <color auto="1"/>
      </right>
      <top/>
      <bottom/>
      <diagonal/>
    </border>
    <border>
      <left style="medium">
        <color auto="1"/>
      </left>
      <right style="thin">
        <color rgb="FF7F7F7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rgb="FF7F7F7F"/>
      </right>
      <top/>
      <bottom style="thin">
        <color rgb="FF7F7F7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7F7F7F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2" borderId="2" applyNumberFormat="0" applyAlignment="0" applyProtection="0"/>
    <xf numFmtId="0" fontId="2" fillId="2" borderId="1" applyNumberFormat="0" applyAlignment="0" applyProtection="0"/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8" xfId="0" applyBorder="1"/>
    <xf numFmtId="0" fontId="0" fillId="0" borderId="0" xfId="0" applyAlignment="1">
      <alignment wrapText="1"/>
    </xf>
    <xf numFmtId="0" fontId="4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/>
    <xf numFmtId="0" fontId="0" fillId="0" borderId="17" xfId="0" applyBorder="1"/>
    <xf numFmtId="2" fontId="0" fillId="0" borderId="0" xfId="0" applyNumberFormat="1"/>
    <xf numFmtId="0" fontId="0" fillId="0" borderId="0" xfId="0" applyBorder="1" applyAlignment="1"/>
    <xf numFmtId="49" fontId="0" fillId="0" borderId="0" xfId="0" applyNumberFormat="1"/>
    <xf numFmtId="49" fontId="0" fillId="0" borderId="0" xfId="0" applyNumberFormat="1" applyAlignment="1">
      <alignment wrapText="1"/>
    </xf>
    <xf numFmtId="0" fontId="8" fillId="0" borderId="19" xfId="0" applyFont="1" applyFill="1" applyBorder="1"/>
    <xf numFmtId="0" fontId="9" fillId="0" borderId="21" xfId="0" applyFont="1" applyFill="1" applyBorder="1"/>
    <xf numFmtId="0" fontId="8" fillId="0" borderId="6" xfId="0" applyFont="1" applyFill="1" applyBorder="1"/>
    <xf numFmtId="0" fontId="10" fillId="0" borderId="7" xfId="0" applyFont="1" applyFill="1" applyBorder="1"/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22" xfId="0" applyBorder="1"/>
    <xf numFmtId="0" fontId="0" fillId="0" borderId="24" xfId="0" applyBorder="1"/>
    <xf numFmtId="0" fontId="0" fillId="0" borderId="25" xfId="0" applyBorder="1"/>
    <xf numFmtId="49" fontId="0" fillId="0" borderId="17" xfId="0" applyNumberFormat="1" applyBorder="1"/>
    <xf numFmtId="0" fontId="0" fillId="0" borderId="26" xfId="0" applyBorder="1"/>
    <xf numFmtId="0" fontId="0" fillId="0" borderId="28" xfId="0" applyBorder="1"/>
    <xf numFmtId="49" fontId="7" fillId="2" borderId="9" xfId="2" applyNumberFormat="1" applyFont="1" applyBorder="1" applyAlignment="1">
      <alignment vertical="center"/>
    </xf>
    <xf numFmtId="0" fontId="2" fillId="2" borderId="11" xfId="2" applyBorder="1" applyAlignment="1">
      <alignment vertical="center"/>
    </xf>
    <xf numFmtId="0" fontId="1" fillId="2" borderId="9" xfId="1" applyBorder="1" applyAlignment="1">
      <alignment vertical="center"/>
    </xf>
    <xf numFmtId="0" fontId="0" fillId="0" borderId="22" xfId="0" applyFill="1" applyBorder="1"/>
    <xf numFmtId="49" fontId="0" fillId="0" borderId="0" xfId="0" applyNumberFormat="1" applyFill="1" applyBorder="1" applyAlignment="1">
      <alignment wrapText="1"/>
    </xf>
    <xf numFmtId="49" fontId="0" fillId="0" borderId="0" xfId="0" applyNumberFormat="1" applyFill="1" applyBorder="1"/>
    <xf numFmtId="0" fontId="0" fillId="3" borderId="8" xfId="0" applyFill="1" applyBorder="1"/>
    <xf numFmtId="0" fontId="0" fillId="0" borderId="32" xfId="0" applyBorder="1"/>
    <xf numFmtId="0" fontId="0" fillId="0" borderId="33" xfId="0" applyBorder="1"/>
    <xf numFmtId="0" fontId="0" fillId="3" borderId="22" xfId="0" applyFill="1" applyBorder="1"/>
    <xf numFmtId="0" fontId="0" fillId="0" borderId="0" xfId="0" applyBorder="1"/>
    <xf numFmtId="0" fontId="6" fillId="4" borderId="5" xfId="0" applyFont="1" applyFill="1" applyBorder="1" applyAlignment="1"/>
    <xf numFmtId="0" fontId="12" fillId="5" borderId="19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/>
    </xf>
    <xf numFmtId="0" fontId="6" fillId="5" borderId="0" xfId="0" applyFont="1" applyFill="1" applyBorder="1" applyAlignment="1"/>
    <xf numFmtId="0" fontId="6" fillId="5" borderId="0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6" fillId="5" borderId="5" xfId="0" applyFont="1" applyFill="1" applyBorder="1" applyAlignment="1"/>
    <xf numFmtId="0" fontId="6" fillId="5" borderId="7" xfId="0" applyFont="1" applyFill="1" applyBorder="1"/>
    <xf numFmtId="0" fontId="12" fillId="5" borderId="6" xfId="0" applyFont="1" applyFill="1" applyBorder="1"/>
    <xf numFmtId="0" fontId="12" fillId="5" borderId="4" xfId="0" applyFont="1" applyFill="1" applyBorder="1"/>
    <xf numFmtId="0" fontId="6" fillId="5" borderId="5" xfId="0" applyFont="1" applyFill="1" applyBorder="1"/>
    <xf numFmtId="0" fontId="0" fillId="0" borderId="5" xfId="0" applyBorder="1"/>
    <xf numFmtId="0" fontId="10" fillId="0" borderId="5" xfId="0" applyFont="1" applyFill="1" applyBorder="1"/>
    <xf numFmtId="49" fontId="6" fillId="0" borderId="8" xfId="0" applyNumberFormat="1" applyFont="1" applyFill="1" applyBorder="1"/>
    <xf numFmtId="0" fontId="0" fillId="0" borderId="8" xfId="0" applyFont="1" applyFill="1" applyBorder="1"/>
    <xf numFmtId="0" fontId="0" fillId="0" borderId="8" xfId="0" applyFont="1" applyFill="1" applyBorder="1" applyAlignment="1">
      <alignment vertical="top"/>
    </xf>
    <xf numFmtId="0" fontId="0" fillId="0" borderId="8" xfId="0" applyFont="1" applyFill="1" applyBorder="1" applyAlignment="1">
      <alignment vertical="top" wrapText="1"/>
    </xf>
    <xf numFmtId="0" fontId="0" fillId="3" borderId="28" xfId="0" applyFill="1" applyBorder="1"/>
    <xf numFmtId="0" fontId="0" fillId="0" borderId="28" xfId="0" applyBorder="1" applyAlignment="1">
      <alignment wrapText="1"/>
    </xf>
    <xf numFmtId="0" fontId="0" fillId="0" borderId="34" xfId="0" applyBorder="1"/>
    <xf numFmtId="0" fontId="12" fillId="2" borderId="16" xfId="2" applyFont="1" applyBorder="1" applyAlignment="1">
      <alignment horizontal="center" vertical="center"/>
    </xf>
    <xf numFmtId="0" fontId="12" fillId="2" borderId="14" xfId="2" applyFont="1" applyBorder="1" applyAlignment="1">
      <alignment horizontal="center" vertical="center"/>
    </xf>
    <xf numFmtId="0" fontId="12" fillId="2" borderId="15" xfId="2" applyFont="1" applyBorder="1" applyAlignment="1">
      <alignment horizontal="center" vertical="center"/>
    </xf>
    <xf numFmtId="0" fontId="12" fillId="2" borderId="16" xfId="2" applyFont="1" applyBorder="1" applyAlignment="1">
      <alignment horizontal="center" vertical="top" wrapText="1"/>
    </xf>
    <xf numFmtId="0" fontId="12" fillId="2" borderId="14" xfId="2" applyFont="1" applyBorder="1" applyAlignment="1">
      <alignment horizontal="center" vertical="top" wrapText="1"/>
    </xf>
    <xf numFmtId="0" fontId="12" fillId="2" borderId="15" xfId="2" applyFont="1" applyBorder="1" applyAlignment="1">
      <alignment horizontal="center" vertical="top" wrapText="1"/>
    </xf>
    <xf numFmtId="0" fontId="12" fillId="2" borderId="16" xfId="2" applyFont="1" applyBorder="1" applyAlignment="1">
      <alignment horizontal="center" vertical="center" wrapText="1"/>
    </xf>
    <xf numFmtId="0" fontId="12" fillId="2" borderId="14" xfId="2" applyFont="1" applyBorder="1" applyAlignment="1">
      <alignment horizontal="center" vertical="center" wrapText="1"/>
    </xf>
    <xf numFmtId="0" fontId="12" fillId="2" borderId="15" xfId="2" applyFont="1" applyBorder="1" applyAlignment="1">
      <alignment horizontal="center" vertical="center" wrapText="1"/>
    </xf>
    <xf numFmtId="0" fontId="12" fillId="2" borderId="18" xfId="2" applyFont="1" applyBorder="1" applyAlignment="1">
      <alignment horizontal="center" vertical="top" wrapText="1"/>
    </xf>
    <xf numFmtId="0" fontId="12" fillId="2" borderId="13" xfId="2" applyFont="1" applyBorder="1" applyAlignment="1">
      <alignment horizontal="center" vertical="top" wrapText="1"/>
    </xf>
    <xf numFmtId="0" fontId="0" fillId="0" borderId="2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12" fillId="2" borderId="28" xfId="2" applyFont="1" applyBorder="1" applyAlignment="1">
      <alignment horizontal="center" vertical="center"/>
    </xf>
    <xf numFmtId="0" fontId="12" fillId="2" borderId="8" xfId="2" applyFont="1" applyBorder="1" applyAlignment="1">
      <alignment horizontal="center" vertical="center"/>
    </xf>
    <xf numFmtId="0" fontId="12" fillId="2" borderId="22" xfId="2" applyFont="1" applyBorder="1" applyAlignment="1">
      <alignment horizontal="center" vertical="center"/>
    </xf>
    <xf numFmtId="0" fontId="13" fillId="2" borderId="28" xfId="2" applyFont="1" applyBorder="1" applyAlignment="1">
      <alignment horizontal="center" vertical="center"/>
    </xf>
    <xf numFmtId="0" fontId="13" fillId="2" borderId="8" xfId="2" applyFont="1" applyBorder="1" applyAlignment="1">
      <alignment horizontal="center" vertical="center"/>
    </xf>
    <xf numFmtId="0" fontId="13" fillId="2" borderId="22" xfId="2" applyFont="1" applyBorder="1" applyAlignment="1">
      <alignment horizontal="center" vertical="center"/>
    </xf>
    <xf numFmtId="0" fontId="12" fillId="2" borderId="29" xfId="2" applyFont="1" applyBorder="1" applyAlignment="1">
      <alignment horizontal="center" vertical="center"/>
    </xf>
    <xf numFmtId="0" fontId="12" fillId="2" borderId="27" xfId="2" applyFont="1" applyBorder="1" applyAlignment="1">
      <alignment horizontal="center" vertical="center"/>
    </xf>
    <xf numFmtId="0" fontId="12" fillId="2" borderId="30" xfId="2" applyFont="1" applyBorder="1" applyAlignment="1">
      <alignment horizontal="center" vertical="center"/>
    </xf>
    <xf numFmtId="0" fontId="0" fillId="0" borderId="2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6" xfId="0" applyBorder="1" applyAlignment="1">
      <alignment horizontal="left"/>
    </xf>
    <xf numFmtId="0" fontId="0" fillId="0" borderId="23" xfId="0" applyBorder="1" applyAlignment="1">
      <alignment horizontal="left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1" fillId="2" borderId="19" xfId="2" applyFont="1" applyBorder="1" applyAlignment="1">
      <alignment horizontal="center" vertical="center"/>
    </xf>
    <xf numFmtId="0" fontId="11" fillId="2" borderId="20" xfId="2" applyFont="1" applyBorder="1" applyAlignment="1">
      <alignment horizontal="center" vertical="center"/>
    </xf>
    <xf numFmtId="0" fontId="11" fillId="2" borderId="21" xfId="2" applyFont="1" applyBorder="1" applyAlignment="1">
      <alignment horizontal="center" vertical="center"/>
    </xf>
    <xf numFmtId="0" fontId="0" fillId="0" borderId="28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3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Font="1" applyBorder="1" applyAlignment="1">
      <alignment horizontal="left" vertical="center" wrapText="1"/>
    </xf>
    <xf numFmtId="0" fontId="0" fillId="0" borderId="41" xfId="0" applyFont="1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12" fillId="2" borderId="12" xfId="2" applyFont="1" applyBorder="1" applyAlignment="1">
      <alignment horizontal="center" vertical="top" wrapText="1"/>
    </xf>
    <xf numFmtId="0" fontId="12" fillId="2" borderId="3" xfId="2" applyFont="1" applyBorder="1" applyAlignment="1">
      <alignment horizontal="center" vertical="top" wrapText="1"/>
    </xf>
    <xf numFmtId="0" fontId="0" fillId="3" borderId="28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8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31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28" xfId="0" applyBorder="1" applyAlignment="1">
      <alignment horizontal="left"/>
    </xf>
    <xf numFmtId="0" fontId="0" fillId="0" borderId="8" xfId="0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6" fillId="5" borderId="0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12" fillId="5" borderId="19" xfId="0" applyFont="1" applyFill="1" applyBorder="1" applyAlignment="1">
      <alignment horizontal="left"/>
    </xf>
    <xf numFmtId="0" fontId="12" fillId="5" borderId="20" xfId="0" applyFont="1" applyFill="1" applyBorder="1" applyAlignment="1">
      <alignment horizontal="left"/>
    </xf>
    <xf numFmtId="0" fontId="12" fillId="5" borderId="21" xfId="0" applyFont="1" applyFill="1" applyBorder="1" applyAlignment="1">
      <alignment horizontal="left"/>
    </xf>
    <xf numFmtId="0" fontId="11" fillId="5" borderId="19" xfId="0" applyFont="1" applyFill="1" applyBorder="1" applyAlignment="1">
      <alignment horizontal="center"/>
    </xf>
    <xf numFmtId="0" fontId="11" fillId="5" borderId="20" xfId="0" applyFont="1" applyFill="1" applyBorder="1" applyAlignment="1">
      <alignment horizontal="center"/>
    </xf>
    <xf numFmtId="0" fontId="11" fillId="5" borderId="21" xfId="0" applyFont="1" applyFill="1" applyBorder="1" applyAlignment="1">
      <alignment horizontal="center"/>
    </xf>
    <xf numFmtId="0" fontId="14" fillId="5" borderId="6" xfId="0" applyFont="1" applyFill="1" applyBorder="1" applyAlignment="1">
      <alignment horizontal="center"/>
    </xf>
    <xf numFmtId="0" fontId="14" fillId="5" borderId="23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</cellXfs>
  <cellStyles count="3">
    <cellStyle name="Calculation" xfId="2" builtinId="22"/>
    <cellStyle name="Normal" xfId="0" builtinId="0"/>
    <cellStyle name="Output" xfId="1" builtinId="21"/>
  </cellStyles>
  <dxfs count="5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8"/>
  <sheetViews>
    <sheetView tabSelected="1" workbookViewId="0">
      <selection activeCell="B2" sqref="B2"/>
    </sheetView>
  </sheetViews>
  <sheetFormatPr defaultColWidth="8.85546875" defaultRowHeight="14.45"/>
  <cols>
    <col min="1" max="1" width="56.85546875" customWidth="1"/>
    <col min="2" max="2" width="21.42578125" style="13" customWidth="1"/>
    <col min="3" max="4" width="15.42578125" customWidth="1"/>
    <col min="5" max="5" width="10.5703125" customWidth="1"/>
    <col min="7" max="7" width="47.42578125" customWidth="1"/>
    <col min="8" max="8" width="13.140625" customWidth="1"/>
    <col min="9" max="9" width="9.42578125" customWidth="1"/>
  </cols>
  <sheetData>
    <row r="1" spans="1:12" ht="71.849999999999994" customHeight="1" thickBot="1">
      <c r="A1" s="95" t="s">
        <v>0</v>
      </c>
      <c r="B1" s="96"/>
      <c r="C1" s="96"/>
      <c r="D1" s="96"/>
      <c r="E1" s="97"/>
      <c r="F1" s="4"/>
      <c r="G1" s="4"/>
      <c r="H1" s="4"/>
      <c r="I1" s="4"/>
      <c r="J1" s="4"/>
      <c r="K1" s="4"/>
      <c r="L1" s="4"/>
    </row>
    <row r="2" spans="1:12" ht="33" customHeight="1" thickBot="1">
      <c r="A2" s="30"/>
      <c r="B2" s="28" t="s">
        <v>1</v>
      </c>
      <c r="C2" s="29"/>
      <c r="D2" s="30" t="s">
        <v>2</v>
      </c>
      <c r="E2" s="29"/>
      <c r="F2" s="4"/>
      <c r="G2" s="4"/>
      <c r="H2" s="4"/>
      <c r="I2" s="4"/>
      <c r="J2" s="4"/>
      <c r="K2" s="4"/>
      <c r="L2" s="4"/>
    </row>
    <row r="3" spans="1:12" ht="24.75" customHeight="1" thickBot="1">
      <c r="A3" s="7"/>
      <c r="B3" s="19" t="s">
        <v>3</v>
      </c>
      <c r="C3" s="20" t="s">
        <v>4</v>
      </c>
      <c r="D3" s="21" t="s">
        <v>5</v>
      </c>
      <c r="E3" s="8" t="s">
        <v>6</v>
      </c>
      <c r="F3" s="2"/>
      <c r="G3" s="2"/>
      <c r="H3" s="2"/>
      <c r="I3" s="2"/>
      <c r="J3" s="2"/>
      <c r="K3" s="2"/>
      <c r="L3" s="2"/>
    </row>
    <row r="4" spans="1:12" ht="19.7" customHeight="1" thickBot="1">
      <c r="A4" s="92" t="s">
        <v>7</v>
      </c>
      <c r="B4" s="93"/>
      <c r="C4" s="93"/>
      <c r="D4" s="93"/>
      <c r="E4" s="94"/>
    </row>
    <row r="5" spans="1:12" ht="26.85" customHeight="1">
      <c r="A5" s="61" t="s">
        <v>8</v>
      </c>
      <c r="B5" s="62"/>
      <c r="C5" s="62"/>
      <c r="D5" s="62"/>
      <c r="E5" s="63"/>
      <c r="F5" s="3"/>
      <c r="G5" s="1"/>
      <c r="H5" s="1"/>
      <c r="I5" s="1"/>
    </row>
    <row r="6" spans="1:12" ht="17.25" customHeight="1">
      <c r="A6" s="27" t="s">
        <v>9</v>
      </c>
      <c r="B6" s="5"/>
      <c r="C6" s="5"/>
      <c r="D6" s="5"/>
      <c r="E6" s="31"/>
      <c r="F6" s="3"/>
      <c r="G6" s="1"/>
      <c r="H6" s="1"/>
      <c r="I6" s="1"/>
    </row>
    <row r="7" spans="1:12">
      <c r="A7" s="58" t="s">
        <v>10</v>
      </c>
      <c r="B7" s="34"/>
      <c r="C7" s="34"/>
      <c r="D7" s="34"/>
      <c r="E7" s="37"/>
    </row>
    <row r="8" spans="1:12">
      <c r="A8" s="58" t="s">
        <v>11</v>
      </c>
      <c r="B8" s="34"/>
      <c r="C8" s="34"/>
      <c r="D8" s="34"/>
      <c r="E8" s="37"/>
    </row>
    <row r="9" spans="1:12">
      <c r="A9" s="58" t="s">
        <v>12</v>
      </c>
      <c r="B9" s="34"/>
      <c r="C9" s="34"/>
      <c r="D9" s="34"/>
      <c r="E9" s="37"/>
    </row>
    <row r="10" spans="1:12" ht="29.1">
      <c r="A10" s="59" t="s">
        <v>13</v>
      </c>
      <c r="B10" s="5"/>
      <c r="C10" s="5"/>
      <c r="D10" s="5"/>
      <c r="E10" s="22"/>
    </row>
    <row r="11" spans="1:12" ht="29.1">
      <c r="A11" s="59" t="s">
        <v>14</v>
      </c>
      <c r="B11" s="25"/>
      <c r="C11" s="10"/>
      <c r="D11" s="10"/>
      <c r="E11" s="26"/>
    </row>
    <row r="12" spans="1:12" ht="28.5" customHeight="1">
      <c r="A12" s="76" t="s">
        <v>15</v>
      </c>
      <c r="B12" s="77"/>
      <c r="C12" s="77"/>
      <c r="D12" s="77"/>
      <c r="E12" s="78"/>
    </row>
    <row r="13" spans="1:12" ht="14.45" customHeight="1">
      <c r="A13" s="79" t="s">
        <v>16</v>
      </c>
      <c r="B13" s="80"/>
      <c r="C13" s="80"/>
      <c r="D13" s="80"/>
      <c r="E13" s="81"/>
    </row>
    <row r="14" spans="1:12">
      <c r="A14" s="120"/>
      <c r="B14" s="121"/>
      <c r="C14" s="5"/>
      <c r="D14" s="5"/>
      <c r="E14" s="22"/>
    </row>
    <row r="15" spans="1:12">
      <c r="A15" s="85"/>
      <c r="B15" s="86"/>
      <c r="C15" s="5"/>
      <c r="D15" s="5"/>
      <c r="E15" s="22"/>
    </row>
    <row r="16" spans="1:12">
      <c r="A16" s="85"/>
      <c r="B16" s="86"/>
      <c r="C16" s="5"/>
      <c r="D16" s="5"/>
      <c r="E16" s="22"/>
    </row>
    <row r="17" spans="1:5" ht="33" customHeight="1">
      <c r="A17" s="82" t="s">
        <v>17</v>
      </c>
      <c r="B17" s="83"/>
      <c r="C17" s="83"/>
      <c r="D17" s="83"/>
      <c r="E17" s="84"/>
    </row>
    <row r="18" spans="1:5">
      <c r="A18" s="122"/>
      <c r="B18" s="123"/>
      <c r="C18" s="5"/>
      <c r="D18" s="5"/>
      <c r="E18" s="22"/>
    </row>
    <row r="19" spans="1:5" ht="33.6" customHeight="1">
      <c r="A19" s="64" t="s">
        <v>18</v>
      </c>
      <c r="B19" s="65"/>
      <c r="C19" s="65"/>
      <c r="D19" s="65"/>
      <c r="E19" s="66"/>
    </row>
    <row r="20" spans="1:5">
      <c r="A20" s="27" t="s">
        <v>19</v>
      </c>
      <c r="B20" s="5"/>
      <c r="C20" s="5"/>
      <c r="D20" s="5"/>
      <c r="E20" s="22"/>
    </row>
    <row r="21" spans="1:5">
      <c r="A21" s="27" t="s">
        <v>20</v>
      </c>
      <c r="B21" s="5"/>
      <c r="C21" s="5"/>
      <c r="D21" s="5"/>
      <c r="E21" s="22"/>
    </row>
    <row r="22" spans="1:5" ht="35.1" customHeight="1">
      <c r="A22" s="64" t="s">
        <v>21</v>
      </c>
      <c r="B22" s="65"/>
      <c r="C22" s="65"/>
      <c r="D22" s="65"/>
      <c r="E22" s="66"/>
    </row>
    <row r="23" spans="1:5">
      <c r="A23" s="124" t="s">
        <v>22</v>
      </c>
      <c r="B23" s="125"/>
      <c r="C23" s="5"/>
      <c r="D23" s="5"/>
      <c r="E23" s="22"/>
    </row>
    <row r="24" spans="1:5">
      <c r="A24" s="72"/>
      <c r="B24" s="73"/>
      <c r="C24" s="5"/>
      <c r="D24" s="5"/>
      <c r="E24" s="22"/>
    </row>
    <row r="25" spans="1:5" ht="28.5" customHeight="1">
      <c r="A25" s="64" t="s">
        <v>23</v>
      </c>
      <c r="B25" s="65"/>
      <c r="C25" s="65"/>
      <c r="D25" s="65"/>
      <c r="E25" s="66"/>
    </row>
    <row r="26" spans="1:5">
      <c r="A26" s="72"/>
      <c r="B26" s="73"/>
      <c r="C26" s="5"/>
      <c r="D26" s="5"/>
      <c r="E26" s="22"/>
    </row>
    <row r="27" spans="1:5">
      <c r="A27" s="72"/>
      <c r="B27" s="73"/>
      <c r="C27" s="5"/>
      <c r="D27" s="5"/>
      <c r="E27" s="22"/>
    </row>
    <row r="28" spans="1:5" ht="32.1" customHeight="1">
      <c r="A28" s="70" t="s">
        <v>24</v>
      </c>
      <c r="B28" s="71"/>
      <c r="C28" s="65"/>
      <c r="D28" s="65"/>
      <c r="E28" s="66"/>
    </row>
    <row r="29" spans="1:5">
      <c r="A29" s="74"/>
      <c r="B29" s="75"/>
      <c r="C29" s="5"/>
      <c r="D29" s="5"/>
      <c r="E29" s="22"/>
    </row>
    <row r="30" spans="1:5" ht="58.5" customHeight="1">
      <c r="A30" s="110" t="s">
        <v>25</v>
      </c>
      <c r="B30" s="111"/>
      <c r="C30" s="65"/>
      <c r="D30" s="65"/>
      <c r="E30" s="66"/>
    </row>
    <row r="31" spans="1:5">
      <c r="A31" s="118" t="s">
        <v>26</v>
      </c>
      <c r="B31" s="119"/>
      <c r="C31" s="5"/>
      <c r="D31" s="5"/>
      <c r="E31" s="22"/>
    </row>
    <row r="32" spans="1:5">
      <c r="A32" s="118" t="s">
        <v>26</v>
      </c>
      <c r="B32" s="119"/>
      <c r="C32" s="5"/>
      <c r="D32" s="5"/>
      <c r="E32" s="22"/>
    </row>
    <row r="33" spans="1:5">
      <c r="A33" s="118" t="s">
        <v>26</v>
      </c>
      <c r="B33" s="119"/>
      <c r="C33" s="5"/>
      <c r="D33" s="5"/>
      <c r="E33" s="22"/>
    </row>
    <row r="34" spans="1:5">
      <c r="A34" s="118" t="s">
        <v>26</v>
      </c>
      <c r="B34" s="119"/>
      <c r="C34" s="5"/>
      <c r="D34" s="5"/>
      <c r="E34" s="22"/>
    </row>
    <row r="35" spans="1:5">
      <c r="A35" s="118" t="s">
        <v>26</v>
      </c>
      <c r="B35" s="119"/>
      <c r="C35" s="5"/>
      <c r="D35" s="5"/>
      <c r="E35" s="22"/>
    </row>
    <row r="36" spans="1:5">
      <c r="A36" s="118" t="s">
        <v>26</v>
      </c>
      <c r="B36" s="119"/>
      <c r="C36" s="5"/>
      <c r="D36" s="5"/>
      <c r="E36" s="22"/>
    </row>
    <row r="37" spans="1:5">
      <c r="A37" s="118" t="s">
        <v>26</v>
      </c>
      <c r="B37" s="119"/>
      <c r="C37" s="5"/>
      <c r="D37" s="5"/>
      <c r="E37" s="22"/>
    </row>
    <row r="38" spans="1:5">
      <c r="A38" s="118" t="s">
        <v>26</v>
      </c>
      <c r="B38" s="119"/>
      <c r="C38" s="5"/>
      <c r="D38" s="5"/>
      <c r="E38" s="22"/>
    </row>
    <row r="39" spans="1:5" ht="65.25" customHeight="1">
      <c r="A39" s="67" t="s">
        <v>27</v>
      </c>
      <c r="B39" s="68"/>
      <c r="C39" s="68"/>
      <c r="D39" s="68"/>
      <c r="E39" s="69"/>
    </row>
    <row r="40" spans="1:5">
      <c r="A40" s="98" t="s">
        <v>28</v>
      </c>
      <c r="B40" s="99"/>
      <c r="C40" s="5"/>
      <c r="D40" s="5"/>
      <c r="E40" s="22"/>
    </row>
    <row r="41" spans="1:5">
      <c r="A41" s="98" t="s">
        <v>28</v>
      </c>
      <c r="B41" s="99"/>
      <c r="C41" s="5"/>
      <c r="D41" s="5"/>
      <c r="E41" s="22"/>
    </row>
    <row r="42" spans="1:5">
      <c r="A42" s="98" t="s">
        <v>28</v>
      </c>
      <c r="B42" s="99"/>
      <c r="C42" s="5"/>
      <c r="D42" s="5"/>
      <c r="E42" s="22"/>
    </row>
    <row r="43" spans="1:5">
      <c r="A43" s="98" t="s">
        <v>28</v>
      </c>
      <c r="B43" s="99"/>
      <c r="C43" s="5"/>
      <c r="D43" s="5"/>
      <c r="E43" s="22"/>
    </row>
    <row r="44" spans="1:5">
      <c r="A44" s="98" t="s">
        <v>28</v>
      </c>
      <c r="B44" s="99"/>
      <c r="C44" s="5"/>
      <c r="D44" s="5"/>
      <c r="E44" s="22"/>
    </row>
    <row r="45" spans="1:5">
      <c r="A45" s="98" t="s">
        <v>28</v>
      </c>
      <c r="B45" s="99"/>
      <c r="C45" s="5"/>
      <c r="D45" s="5"/>
      <c r="E45" s="22"/>
    </row>
    <row r="46" spans="1:5">
      <c r="A46" s="98" t="s">
        <v>28</v>
      </c>
      <c r="B46" s="99"/>
      <c r="C46" s="5"/>
      <c r="D46" s="5"/>
      <c r="E46" s="22"/>
    </row>
    <row r="47" spans="1:5" ht="15" thickBot="1">
      <c r="A47" s="100" t="s">
        <v>28</v>
      </c>
      <c r="B47" s="101"/>
      <c r="C47" s="10"/>
      <c r="D47" s="10"/>
      <c r="E47" s="26"/>
    </row>
    <row r="48" spans="1:5" ht="19.5" customHeight="1" thickBot="1">
      <c r="A48" s="89" t="s">
        <v>29</v>
      </c>
      <c r="B48" s="90"/>
      <c r="C48" s="90"/>
      <c r="D48" s="90"/>
      <c r="E48" s="91"/>
    </row>
    <row r="49" spans="1:7" ht="38.25" customHeight="1">
      <c r="A49" s="67" t="s">
        <v>30</v>
      </c>
      <c r="B49" s="68"/>
      <c r="C49" s="68"/>
      <c r="D49" s="68"/>
      <c r="E49" s="69"/>
    </row>
    <row r="50" spans="1:7">
      <c r="A50" s="27" t="s">
        <v>31</v>
      </c>
      <c r="B50" s="5"/>
      <c r="C50" s="5"/>
      <c r="D50" s="5"/>
      <c r="E50" s="22"/>
    </row>
    <row r="51" spans="1:7">
      <c r="A51" s="27" t="s">
        <v>32</v>
      </c>
      <c r="B51" s="5"/>
      <c r="C51" s="5"/>
      <c r="D51" s="5"/>
      <c r="E51" s="22"/>
    </row>
    <row r="52" spans="1:7">
      <c r="A52" s="58" t="s">
        <v>33</v>
      </c>
      <c r="B52" s="34"/>
      <c r="C52" s="34"/>
      <c r="D52" s="34"/>
      <c r="E52" s="37"/>
      <c r="G52" t="s">
        <v>34</v>
      </c>
    </row>
    <row r="53" spans="1:7">
      <c r="A53" s="27" t="s">
        <v>35</v>
      </c>
      <c r="B53" s="5"/>
      <c r="C53" s="5"/>
      <c r="D53" s="5"/>
      <c r="E53" s="22"/>
      <c r="G53" t="s">
        <v>36</v>
      </c>
    </row>
    <row r="54" spans="1:7">
      <c r="A54" s="59" t="s">
        <v>37</v>
      </c>
      <c r="B54" s="5"/>
      <c r="C54" s="5"/>
      <c r="D54" s="5"/>
      <c r="E54" s="22"/>
      <c r="G54" t="s">
        <v>38</v>
      </c>
    </row>
    <row r="55" spans="1:7">
      <c r="A55" s="59" t="s">
        <v>39</v>
      </c>
      <c r="B55" s="5"/>
      <c r="C55" s="5"/>
      <c r="D55" s="5"/>
      <c r="E55" s="22"/>
      <c r="G55" t="s">
        <v>40</v>
      </c>
    </row>
    <row r="56" spans="1:7" ht="50.85" customHeight="1">
      <c r="A56" s="67" t="s">
        <v>41</v>
      </c>
      <c r="B56" s="68"/>
      <c r="C56" s="68"/>
      <c r="D56" s="68"/>
      <c r="E56" s="69"/>
    </row>
    <row r="57" spans="1:7" ht="25.5" customHeight="1">
      <c r="A57" s="112" t="s">
        <v>42</v>
      </c>
      <c r="B57" s="113"/>
      <c r="C57" s="34"/>
      <c r="D57" s="34"/>
      <c r="E57" s="37"/>
    </row>
    <row r="58" spans="1:7">
      <c r="A58" s="112" t="s">
        <v>43</v>
      </c>
      <c r="B58" s="113"/>
      <c r="C58" s="34"/>
      <c r="D58" s="34"/>
      <c r="E58" s="37"/>
      <c r="G58" t="s">
        <v>44</v>
      </c>
    </row>
    <row r="59" spans="1:7">
      <c r="A59" s="112" t="s">
        <v>45</v>
      </c>
      <c r="B59" s="113"/>
      <c r="C59" s="34"/>
      <c r="D59" s="34"/>
      <c r="E59" s="37"/>
      <c r="G59" t="s">
        <v>46</v>
      </c>
    </row>
    <row r="60" spans="1:7" ht="29.45" customHeight="1">
      <c r="A60" s="114" t="s">
        <v>47</v>
      </c>
      <c r="B60" s="115"/>
      <c r="C60" s="5"/>
      <c r="D60" s="5"/>
      <c r="E60" s="22"/>
      <c r="G60" s="32" t="s">
        <v>48</v>
      </c>
    </row>
    <row r="61" spans="1:7">
      <c r="A61" s="112" t="s">
        <v>49</v>
      </c>
      <c r="B61" s="113"/>
      <c r="C61" s="34"/>
      <c r="D61" s="34"/>
      <c r="E61" s="37"/>
      <c r="G61" s="32" t="s">
        <v>46</v>
      </c>
    </row>
    <row r="62" spans="1:7">
      <c r="A62" s="114" t="s">
        <v>50</v>
      </c>
      <c r="B62" s="115"/>
      <c r="C62" s="35"/>
      <c r="D62" s="35"/>
      <c r="E62" s="36"/>
      <c r="G62" s="33" t="s">
        <v>51</v>
      </c>
    </row>
    <row r="63" spans="1:7" ht="29.1" customHeight="1">
      <c r="A63" s="114" t="s">
        <v>52</v>
      </c>
      <c r="B63" s="115"/>
      <c r="C63" s="5"/>
      <c r="D63" s="5"/>
      <c r="E63" s="22"/>
      <c r="G63" s="32" t="s">
        <v>53</v>
      </c>
    </row>
    <row r="64" spans="1:7">
      <c r="A64" s="114" t="s">
        <v>54</v>
      </c>
      <c r="B64" s="115"/>
      <c r="C64" s="5"/>
      <c r="D64" s="5"/>
      <c r="E64" s="22"/>
      <c r="G64" s="14" t="s">
        <v>55</v>
      </c>
    </row>
    <row r="65" spans="1:7">
      <c r="A65" s="114" t="s">
        <v>56</v>
      </c>
      <c r="B65" s="115"/>
      <c r="C65" s="5"/>
      <c r="D65" s="5"/>
      <c r="E65" s="22"/>
      <c r="G65" s="14" t="s">
        <v>57</v>
      </c>
    </row>
    <row r="66" spans="1:7">
      <c r="A66" s="116" t="s">
        <v>58</v>
      </c>
      <c r="B66" s="117"/>
      <c r="C66" s="5"/>
      <c r="D66" s="5"/>
      <c r="E66" s="22"/>
      <c r="G66" s="14" t="s">
        <v>59</v>
      </c>
    </row>
    <row r="67" spans="1:7">
      <c r="A67" s="102" t="s">
        <v>60</v>
      </c>
      <c r="B67" s="103"/>
      <c r="C67" s="60"/>
      <c r="D67" s="5"/>
      <c r="E67" s="22"/>
    </row>
    <row r="68" spans="1:7">
      <c r="A68" s="104" t="s">
        <v>61</v>
      </c>
      <c r="B68" s="105"/>
      <c r="C68" s="60"/>
      <c r="D68" s="5"/>
      <c r="E68" s="22"/>
    </row>
    <row r="69" spans="1:7">
      <c r="A69" s="106" t="s">
        <v>62</v>
      </c>
      <c r="B69" s="107"/>
      <c r="C69" s="60"/>
      <c r="D69" s="5"/>
      <c r="E69" s="22"/>
    </row>
    <row r="70" spans="1:7">
      <c r="A70" s="106" t="s">
        <v>63</v>
      </c>
      <c r="B70" s="107"/>
      <c r="C70" s="60"/>
      <c r="D70" s="5"/>
      <c r="E70" s="22"/>
    </row>
    <row r="71" spans="1:7">
      <c r="A71" s="108" t="s">
        <v>64</v>
      </c>
      <c r="B71" s="109"/>
      <c r="C71" s="60"/>
      <c r="D71" s="5"/>
      <c r="E71" s="22"/>
    </row>
    <row r="72" spans="1:7" ht="15" thickBot="1">
      <c r="A72" s="87" t="s">
        <v>65</v>
      </c>
      <c r="B72" s="88"/>
      <c r="C72" s="23"/>
      <c r="D72" s="23"/>
      <c r="E72" s="24"/>
    </row>
    <row r="73" spans="1:7">
      <c r="B73"/>
    </row>
    <row r="74" spans="1:7">
      <c r="B74"/>
    </row>
    <row r="76" spans="1:7">
      <c r="B76" s="14"/>
    </row>
    <row r="77" spans="1:7">
      <c r="B77" s="14"/>
    </row>
    <row r="78" spans="1:7">
      <c r="B78" s="14"/>
    </row>
  </sheetData>
  <mergeCells count="56">
    <mergeCell ref="A14:B14"/>
    <mergeCell ref="A18:B18"/>
    <mergeCell ref="A23:B23"/>
    <mergeCell ref="A44:B44"/>
    <mergeCell ref="A45:B45"/>
    <mergeCell ref="A46:B46"/>
    <mergeCell ref="A31:B31"/>
    <mergeCell ref="A32:B32"/>
    <mergeCell ref="A33:B33"/>
    <mergeCell ref="A34:B34"/>
    <mergeCell ref="A35:B35"/>
    <mergeCell ref="A36:B36"/>
    <mergeCell ref="A37:B37"/>
    <mergeCell ref="A38:B38"/>
    <mergeCell ref="A62:B62"/>
    <mergeCell ref="A63:B63"/>
    <mergeCell ref="A64:B64"/>
    <mergeCell ref="A65:B65"/>
    <mergeCell ref="A66:B66"/>
    <mergeCell ref="A57:B57"/>
    <mergeCell ref="A58:B58"/>
    <mergeCell ref="A59:B59"/>
    <mergeCell ref="A60:B60"/>
    <mergeCell ref="A61:B61"/>
    <mergeCell ref="A72:B72"/>
    <mergeCell ref="A48:E48"/>
    <mergeCell ref="A4:E4"/>
    <mergeCell ref="A1:E1"/>
    <mergeCell ref="A40:B40"/>
    <mergeCell ref="A41:B41"/>
    <mergeCell ref="A42:B42"/>
    <mergeCell ref="A43:B43"/>
    <mergeCell ref="A47:B47"/>
    <mergeCell ref="A67:B67"/>
    <mergeCell ref="A68:B68"/>
    <mergeCell ref="A69:B69"/>
    <mergeCell ref="A70:B70"/>
    <mergeCell ref="A71:B71"/>
    <mergeCell ref="A30:E30"/>
    <mergeCell ref="A39:E39"/>
    <mergeCell ref="A5:E5"/>
    <mergeCell ref="A19:E19"/>
    <mergeCell ref="A22:E22"/>
    <mergeCell ref="A49:E49"/>
    <mergeCell ref="A56:E56"/>
    <mergeCell ref="A25:E25"/>
    <mergeCell ref="A28:E28"/>
    <mergeCell ref="A24:B24"/>
    <mergeCell ref="A26:B26"/>
    <mergeCell ref="A27:B27"/>
    <mergeCell ref="A29:B29"/>
    <mergeCell ref="A12:E12"/>
    <mergeCell ref="A13:E13"/>
    <mergeCell ref="A17:E17"/>
    <mergeCell ref="A15:B15"/>
    <mergeCell ref="A16:B16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'Reference Sheet'!$A$2:$A$16</xm:f>
          </x14:formula1>
          <xm:sqref>E6:E9</xm:sqref>
        </x14:dataValidation>
        <x14:dataValidation type="list" allowBlank="1" showInputMessage="1" showErrorMessage="1" xr:uid="{00000000-0002-0000-0000-000001000000}">
          <x14:formula1>
            <xm:f>'Reference Sheet'!$A$2:$A$18</xm:f>
          </x14:formula1>
          <xm:sqref>E23:E24 E57:E72 E50:E55 E40:E47 E31:E38 E29 E26:E27 E10:E11 E14:E16 E18</xm:sqref>
        </x14:dataValidation>
        <x14:dataValidation type="list" allowBlank="1" showInputMessage="1" showErrorMessage="1" xr:uid="{00000000-0002-0000-0000-000002000000}">
          <x14:formula1>
            <xm:f>'Reference Sheet'!$A$2:$A$17</xm:f>
          </x14:formula1>
          <xm:sqref>E20:E21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showGridLines="0" topLeftCell="A12" workbookViewId="0">
      <selection activeCell="A7" sqref="A7:C7"/>
    </sheetView>
  </sheetViews>
  <sheetFormatPr defaultColWidth="8.85546875" defaultRowHeight="14.45"/>
  <cols>
    <col min="1" max="1" width="26.140625" customWidth="1"/>
    <col min="2" max="2" width="27.85546875" customWidth="1"/>
    <col min="3" max="3" width="27.42578125" customWidth="1"/>
    <col min="4" max="4" width="19" customWidth="1"/>
    <col min="5" max="5" width="22.42578125" customWidth="1"/>
    <col min="6" max="6" width="16.85546875" customWidth="1"/>
    <col min="7" max="7" width="11.42578125" customWidth="1"/>
    <col min="8" max="8" width="13.42578125" customWidth="1"/>
    <col min="11" max="11" width="33.42578125" customWidth="1"/>
    <col min="12" max="12" width="17.5703125" customWidth="1"/>
  </cols>
  <sheetData>
    <row r="1" spans="1:8" ht="18.600000000000001">
      <c r="A1" s="143" t="s">
        <v>66</v>
      </c>
      <c r="B1" s="144"/>
      <c r="C1" s="144"/>
      <c r="D1" s="144"/>
      <c r="E1" s="144"/>
      <c r="F1" s="144"/>
      <c r="G1" s="144"/>
      <c r="H1" s="145"/>
    </row>
    <row r="2" spans="1:8" ht="15" thickBot="1">
      <c r="A2" s="146" t="s">
        <v>67</v>
      </c>
      <c r="B2" s="147"/>
      <c r="C2" s="147"/>
      <c r="D2" s="147"/>
      <c r="E2" s="147"/>
      <c r="F2" s="147"/>
      <c r="G2" s="147"/>
      <c r="H2" s="148"/>
    </row>
    <row r="3" spans="1:8">
      <c r="A3" s="50" t="s">
        <v>1</v>
      </c>
      <c r="B3" s="51">
        <f>'Plan of Study'!C2</f>
        <v>0</v>
      </c>
      <c r="C3" s="38"/>
      <c r="D3" s="38"/>
      <c r="E3" s="38"/>
      <c r="F3" s="38"/>
      <c r="G3" s="38"/>
      <c r="H3" s="52"/>
    </row>
    <row r="4" spans="1:8" ht="15" thickBot="1">
      <c r="A4" s="49" t="s">
        <v>68</v>
      </c>
      <c r="B4" s="48">
        <f>'Plan of Study'!E2</f>
        <v>0</v>
      </c>
      <c r="C4" s="38"/>
      <c r="D4" s="38"/>
      <c r="E4" s="38"/>
      <c r="F4" s="38"/>
      <c r="G4" s="38"/>
      <c r="H4" s="52"/>
    </row>
    <row r="5" spans="1:8" ht="15" thickBot="1">
      <c r="A5" s="9"/>
      <c r="B5" s="38"/>
      <c r="C5" s="38"/>
      <c r="D5" s="38"/>
      <c r="E5" s="38"/>
      <c r="F5" s="38"/>
      <c r="G5" s="38"/>
      <c r="H5" s="52"/>
    </row>
    <row r="6" spans="1:8">
      <c r="A6" s="140" t="s">
        <v>69</v>
      </c>
      <c r="B6" s="141"/>
      <c r="C6" s="142"/>
      <c r="D6" s="38"/>
      <c r="E6" s="38"/>
      <c r="F6" s="38"/>
      <c r="G6" s="38"/>
      <c r="H6" s="52"/>
    </row>
    <row r="7" spans="1:8">
      <c r="A7" s="134" t="s">
        <v>70</v>
      </c>
      <c r="B7" s="135"/>
      <c r="C7" s="136"/>
      <c r="D7" s="38"/>
      <c r="E7" s="38"/>
      <c r="F7" s="38"/>
      <c r="G7" s="38"/>
      <c r="H7" s="52"/>
    </row>
    <row r="8" spans="1:8">
      <c r="A8" s="134" t="s">
        <v>71</v>
      </c>
      <c r="B8" s="135"/>
      <c r="C8" s="136"/>
      <c r="D8" s="38"/>
      <c r="E8" s="38"/>
      <c r="F8" s="38"/>
      <c r="G8" s="38"/>
      <c r="H8" s="52"/>
    </row>
    <row r="9" spans="1:8" ht="18.95" thickBot="1">
      <c r="A9" s="87" t="s">
        <v>72</v>
      </c>
      <c r="B9" s="88"/>
      <c r="C9" s="149"/>
      <c r="D9" s="38"/>
      <c r="E9" s="38"/>
      <c r="F9" s="38"/>
      <c r="G9" s="38"/>
      <c r="H9" s="53"/>
    </row>
    <row r="10" spans="1:8" ht="15" thickBot="1">
      <c r="A10" s="9"/>
      <c r="B10" s="38"/>
      <c r="C10" s="38"/>
      <c r="D10" s="38"/>
      <c r="E10" s="38"/>
      <c r="F10" s="38"/>
      <c r="G10" s="38"/>
      <c r="H10" s="52"/>
    </row>
    <row r="11" spans="1:8">
      <c r="A11" s="140" t="s">
        <v>73</v>
      </c>
      <c r="B11" s="141"/>
      <c r="C11" s="142"/>
      <c r="D11" s="38"/>
      <c r="E11" s="38"/>
      <c r="F11" s="38"/>
      <c r="G11" s="38"/>
      <c r="H11" s="52"/>
    </row>
    <row r="12" spans="1:8" ht="33.950000000000003" customHeight="1">
      <c r="A12" s="150" t="s">
        <v>74</v>
      </c>
      <c r="B12" s="151"/>
      <c r="C12" s="152"/>
      <c r="D12" s="12"/>
      <c r="E12" s="12"/>
      <c r="F12" s="38"/>
      <c r="G12" s="38"/>
      <c r="H12" s="52"/>
    </row>
    <row r="13" spans="1:8">
      <c r="A13" s="134" t="s">
        <v>75</v>
      </c>
      <c r="B13" s="135"/>
      <c r="C13" s="136"/>
      <c r="D13" s="38"/>
      <c r="E13" s="38"/>
      <c r="F13" s="38"/>
      <c r="G13" s="38"/>
      <c r="H13" s="52"/>
    </row>
    <row r="14" spans="1:8" ht="53.45" customHeight="1" thickBot="1">
      <c r="A14" s="137" t="s">
        <v>76</v>
      </c>
      <c r="B14" s="138"/>
      <c r="C14" s="139"/>
      <c r="D14" s="38"/>
      <c r="E14" s="38"/>
      <c r="F14" s="38"/>
      <c r="G14" s="38"/>
      <c r="H14" s="52"/>
    </row>
    <row r="15" spans="1:8">
      <c r="A15" s="9"/>
      <c r="B15" s="38"/>
      <c r="C15" s="38"/>
      <c r="D15" s="38"/>
      <c r="E15" s="38"/>
      <c r="F15" s="38"/>
      <c r="G15" s="38"/>
      <c r="H15" s="52"/>
    </row>
    <row r="16" spans="1:8" ht="15" thickBot="1">
      <c r="A16" s="9"/>
      <c r="B16" s="38"/>
      <c r="C16" s="38"/>
      <c r="D16" s="38"/>
      <c r="E16" s="38"/>
      <c r="F16" s="38"/>
      <c r="G16" s="38"/>
      <c r="H16" s="52"/>
    </row>
    <row r="17" spans="1:12" ht="22.5" customHeight="1">
      <c r="A17" s="40" t="s">
        <v>77</v>
      </c>
      <c r="B17" s="41" t="s">
        <v>78</v>
      </c>
      <c r="C17" s="41" t="s">
        <v>79</v>
      </c>
      <c r="D17" s="41" t="s">
        <v>5</v>
      </c>
      <c r="E17" s="42" t="s">
        <v>80</v>
      </c>
      <c r="F17" s="41" t="s">
        <v>81</v>
      </c>
      <c r="G17" s="41" t="s">
        <v>82</v>
      </c>
      <c r="H17" s="43" t="s">
        <v>83</v>
      </c>
    </row>
    <row r="18" spans="1:12">
      <c r="A18" s="126" t="s">
        <v>84</v>
      </c>
      <c r="B18" s="127"/>
      <c r="C18" s="44"/>
      <c r="D18" s="44"/>
      <c r="E18" s="44"/>
      <c r="F18" s="44"/>
      <c r="G18" s="44"/>
      <c r="H18" s="39"/>
    </row>
    <row r="19" spans="1:12">
      <c r="A19" s="5" t="s">
        <v>85</v>
      </c>
      <c r="B19" s="54">
        <f>'Plan of Study'!B7</f>
        <v>0</v>
      </c>
      <c r="C19" s="55" t="e">
        <f>VLOOKUP(B19,'Plan of Study'!$B$7:$C$9,2,FALSE)</f>
        <v>#N/A</v>
      </c>
      <c r="D19" s="55">
        <f>'Plan of Study'!D7</f>
        <v>0</v>
      </c>
      <c r="E19" s="55"/>
      <c r="F19" s="55">
        <f>'Plan of Study'!E7</f>
        <v>0</v>
      </c>
      <c r="G19" s="55" t="e">
        <f>VLOOKUP(F19,'Reference Sheet'!$A$2:$B$18,2,FALSE)</f>
        <v>#N/A</v>
      </c>
      <c r="H19" s="55" t="e">
        <f t="shared" ref="H19:H28" si="0">G19*C19</f>
        <v>#N/A</v>
      </c>
    </row>
    <row r="20" spans="1:12">
      <c r="A20" s="5" t="s">
        <v>86</v>
      </c>
      <c r="B20" s="54">
        <f>'Plan of Study'!B8</f>
        <v>0</v>
      </c>
      <c r="C20" s="55" t="e">
        <f>VLOOKUP(B20,'Plan of Study'!$B$7:$C$9,2,FALSE)</f>
        <v>#N/A</v>
      </c>
      <c r="D20" s="55">
        <f>'Plan of Study'!D8</f>
        <v>0</v>
      </c>
      <c r="E20" s="55"/>
      <c r="F20" s="55">
        <f>'Plan of Study'!E8</f>
        <v>0</v>
      </c>
      <c r="G20" s="55" t="e">
        <f>VLOOKUP(F20,'Reference Sheet'!$A$2:$B$18,2,FALSE)</f>
        <v>#N/A</v>
      </c>
      <c r="H20" s="55" t="e">
        <f t="shared" si="0"/>
        <v>#N/A</v>
      </c>
    </row>
    <row r="21" spans="1:12">
      <c r="A21" s="5" t="s">
        <v>87</v>
      </c>
      <c r="B21" s="54">
        <f>'Plan of Study'!B9</f>
        <v>0</v>
      </c>
      <c r="C21" s="55" t="e">
        <f>VLOOKUP(B21,'Plan of Study'!$B$7:$C$9,2,FALSE)</f>
        <v>#N/A</v>
      </c>
      <c r="D21" s="55">
        <f>'Plan of Study'!D9</f>
        <v>0</v>
      </c>
      <c r="E21" s="55"/>
      <c r="F21" s="55">
        <f>'Plan of Study'!E9</f>
        <v>0</v>
      </c>
      <c r="G21" s="55" t="e">
        <f>VLOOKUP(F21,'Reference Sheet'!$A$2:$B$18,2,FALSE)</f>
        <v>#N/A</v>
      </c>
      <c r="H21" s="55" t="e">
        <f t="shared" si="0"/>
        <v>#N/A</v>
      </c>
    </row>
    <row r="22" spans="1:12" ht="15" thickBot="1">
      <c r="A22" s="128" t="s">
        <v>88</v>
      </c>
      <c r="B22" s="129"/>
      <c r="C22" s="45"/>
      <c r="D22" s="45"/>
      <c r="E22" s="45"/>
      <c r="F22" s="45"/>
      <c r="G22" s="45"/>
      <c r="H22" s="46"/>
    </row>
    <row r="23" spans="1:12" ht="18.600000000000001">
      <c r="A23" s="133">
        <f>'Plan of Study'!B52</f>
        <v>0</v>
      </c>
      <c r="B23" s="133"/>
      <c r="C23" s="55" t="e">
        <f>VLOOKUP($A$23,'Plan of Study'!$B$50:$E$55,2,0)</f>
        <v>#N/A</v>
      </c>
      <c r="D23" s="55" t="e">
        <f>VLOOKUP($A$23,'Plan of Study'!$B$50:$E$55,3,0)</f>
        <v>#N/A</v>
      </c>
      <c r="E23" s="55"/>
      <c r="F23" s="55" t="e">
        <f>VLOOKUP($A$23,'Plan of Study'!$B$50:$E$55,4,0)</f>
        <v>#N/A</v>
      </c>
      <c r="G23" s="55" t="e">
        <f>VLOOKUP(F23,'Reference Sheet'!$A$2:$B$18,2,FALSE)</f>
        <v>#N/A</v>
      </c>
      <c r="H23" s="55" t="e">
        <f t="shared" si="0"/>
        <v>#N/A</v>
      </c>
      <c r="K23" s="15" t="s">
        <v>89</v>
      </c>
      <c r="L23" s="16"/>
    </row>
    <row r="24" spans="1:12" ht="18.95" thickBot="1">
      <c r="A24" s="126" t="s">
        <v>90</v>
      </c>
      <c r="B24" s="127"/>
      <c r="C24" s="44"/>
      <c r="D24" s="44"/>
      <c r="E24" s="44"/>
      <c r="F24" s="44"/>
      <c r="G24" s="44"/>
      <c r="H24" s="47"/>
      <c r="K24" s="17" t="s">
        <v>91</v>
      </c>
      <c r="L24" s="18" t="e">
        <f>(SUMIF(H18:H28,"&lt;&gt;#N/A"))/(SUMIF(C18:C28,"&lt;&gt;#N/A"))</f>
        <v>#DIV/0!</v>
      </c>
    </row>
    <row r="25" spans="1:12" ht="28.5" customHeight="1">
      <c r="A25" s="130" t="str">
        <f>'Plan of Study'!A57:B57</f>
        <v>CSD 101 - Introduction to Communicative Disorders</v>
      </c>
      <c r="B25" s="130"/>
      <c r="C25" s="56">
        <f>VLOOKUP(A25,'Plan of Study'!$A$57:$E$72,3,FALSE)</f>
        <v>0</v>
      </c>
      <c r="D25" s="56">
        <f>VLOOKUP(A25,'Plan of Study'!$A$57:$E$72,4,FALSE)</f>
        <v>0</v>
      </c>
      <c r="E25" s="56"/>
      <c r="F25" s="56">
        <f>VLOOKUP(A25,'Plan of Study'!$A$57:$E$66,5,FALSE)</f>
        <v>0</v>
      </c>
      <c r="G25" s="56" t="e">
        <f>VLOOKUP(F25,'Reference Sheet'!$A$2:$B$18,2,FALSE)</f>
        <v>#N/A</v>
      </c>
      <c r="H25" s="56" t="e">
        <f t="shared" si="0"/>
        <v>#N/A</v>
      </c>
    </row>
    <row r="26" spans="1:12" ht="24.6" customHeight="1">
      <c r="A26" s="131" t="str">
        <f>'Plan of Study'!A58:B58</f>
        <v>CSD 106 - Anatomy of Speech and Hearing Mechanisms</v>
      </c>
      <c r="B26" s="131"/>
      <c r="C26" s="56">
        <f>VLOOKUP(A26,'Plan of Study'!$A$57:$E$66,3,FALSE)</f>
        <v>0</v>
      </c>
      <c r="D26" s="56">
        <f>VLOOKUP(A26,'Plan of Study'!$A$57:$E$66,4,FALSE)</f>
        <v>0</v>
      </c>
      <c r="E26" s="56"/>
      <c r="F26" s="56">
        <f>VLOOKUP(A26,'Plan of Study'!$A$57:$E$66,5,FALSE)</f>
        <v>0</v>
      </c>
      <c r="G26" s="56" t="e">
        <f>VLOOKUP(F26,'Reference Sheet'!$A$2:$B$18,2,FALSE)</f>
        <v>#N/A</v>
      </c>
      <c r="H26" s="56" t="e">
        <f t="shared" si="0"/>
        <v>#N/A</v>
      </c>
    </row>
    <row r="27" spans="1:12" ht="24.6" customHeight="1">
      <c r="A27" s="131" t="str">
        <f>'Plan of Study'!A59:B59</f>
        <v>CSD 203 - Speech and Hearing Science</v>
      </c>
      <c r="B27" s="131"/>
      <c r="C27" s="56">
        <f>VLOOKUP(A27,'Plan of Study'!$A$57:$E$66,3,FALSE)</f>
        <v>0</v>
      </c>
      <c r="D27" s="56">
        <f>VLOOKUP(A27,'Plan of Study'!$A$57:$E$66,4,FALSE)</f>
        <v>0</v>
      </c>
      <c r="E27" s="56"/>
      <c r="F27" s="56">
        <f>VLOOKUP(A27,'Plan of Study'!$A$57:$E$66,5,FALSE)</f>
        <v>0</v>
      </c>
      <c r="G27" s="56" t="e">
        <f>VLOOKUP(F27,'Reference Sheet'!$A$2:$B$18,2,FALSE)</f>
        <v>#N/A</v>
      </c>
      <c r="H27" s="56" t="e">
        <f t="shared" si="0"/>
        <v>#N/A</v>
      </c>
    </row>
    <row r="28" spans="1:12" s="6" customFormat="1" ht="20.45" customHeight="1">
      <c r="A28" s="132" t="str">
        <f>'Plan of Study'!A61:B61</f>
        <v>CSD 207 - Introduction to Phonetics</v>
      </c>
      <c r="B28" s="132"/>
      <c r="C28" s="56">
        <f>VLOOKUP(A28,'Plan of Study'!$A$57:$E$66,3,FALSE)</f>
        <v>0</v>
      </c>
      <c r="D28" s="56">
        <f>VLOOKUP(A28,'Plan of Study'!$A$57:$E$66,4,FALSE)</f>
        <v>0</v>
      </c>
      <c r="E28" s="57"/>
      <c r="F28" s="56">
        <f>VLOOKUP(A28,'Plan of Study'!$A$57:$E$66,5,FALSE)</f>
        <v>0</v>
      </c>
      <c r="G28" s="56" t="e">
        <f>VLOOKUP(F28,'Reference Sheet'!$A$2:$B$18,2,FALSE)</f>
        <v>#N/A</v>
      </c>
      <c r="H28" s="57" t="e">
        <f t="shared" si="0"/>
        <v>#N/A</v>
      </c>
    </row>
    <row r="29" spans="1:12" ht="39" customHeight="1">
      <c r="B29" s="12"/>
      <c r="C29" s="12"/>
      <c r="D29" s="12"/>
      <c r="E29" s="12"/>
      <c r="F29" s="75"/>
      <c r="G29" s="75"/>
    </row>
  </sheetData>
  <mergeCells count="19">
    <mergeCell ref="A13:C13"/>
    <mergeCell ref="A14:C14"/>
    <mergeCell ref="A11:C11"/>
    <mergeCell ref="A1:H1"/>
    <mergeCell ref="A2:H2"/>
    <mergeCell ref="A6:C6"/>
    <mergeCell ref="A7:C7"/>
    <mergeCell ref="A8:C8"/>
    <mergeCell ref="A9:C9"/>
    <mergeCell ref="A12:C12"/>
    <mergeCell ref="F29:G29"/>
    <mergeCell ref="A18:B18"/>
    <mergeCell ref="A22:B22"/>
    <mergeCell ref="A24:B24"/>
    <mergeCell ref="A25:B25"/>
    <mergeCell ref="A26:B26"/>
    <mergeCell ref="A27:B27"/>
    <mergeCell ref="A28:B28"/>
    <mergeCell ref="A23:B23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ECBE636-1F49-4993-B0CA-6D87C372D1A1}">
            <xm:f>NOT(ISERROR(SEARCH('Reference Sheet'!$A$13,F19)))</xm:f>
            <xm:f>'Reference Sheet'!$A$13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" operator="containsText" id="{A38064D6-6DA0-4E80-9934-CEB66AD89433}">
            <xm:f>NOT(ISERROR(SEARCH('Reference Sheet'!$A$12,F19)))</xm:f>
            <xm:f>'Reference Sheet'!$A$12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" operator="containsText" id="{39EDC0F7-35E1-425D-950B-07BDE1BD798C}">
            <xm:f>NOT(ISERROR(SEARCH('Reference Sheet'!$A$11,F19)))</xm:f>
            <xm:f>'Reference Sheet'!$A$11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4" operator="containsText" id="{C80D3F7D-2DCA-479D-B116-78B02F4C6AA1}">
            <xm:f>NOT(ISERROR(SEARCH('Reference Sheet'!$A$10,F19)))</xm:f>
            <xm:f>'Reference Sheet'!$A$10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5" operator="containsText" id="{B1CCAC1F-C36C-4F61-B3F8-3C139E6339FB}">
            <xm:f>NOT(ISERROR(SEARCH('Reference Sheet'!$A$9,F19)))</xm:f>
            <xm:f>'Reference Sheet'!$A$9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m:sqref>F19:F22 F24:F28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5"/>
  <sheetViews>
    <sheetView workbookViewId="0">
      <selection activeCell="B14" sqref="B14"/>
    </sheetView>
  </sheetViews>
  <sheetFormatPr defaultColWidth="8.85546875" defaultRowHeight="14.45"/>
  <sheetData>
    <row r="1" spans="1:2">
      <c r="A1" t="s">
        <v>92</v>
      </c>
      <c r="B1" t="s">
        <v>82</v>
      </c>
    </row>
    <row r="2" spans="1:2">
      <c r="A2" t="s">
        <v>93</v>
      </c>
      <c r="B2" s="11">
        <v>4</v>
      </c>
    </row>
    <row r="3" spans="1:2">
      <c r="A3" t="s">
        <v>94</v>
      </c>
      <c r="B3">
        <v>3.67</v>
      </c>
    </row>
    <row r="4" spans="1:2">
      <c r="A4" t="s">
        <v>95</v>
      </c>
      <c r="B4" s="11">
        <v>3.33</v>
      </c>
    </row>
    <row r="5" spans="1:2">
      <c r="A5" t="s">
        <v>96</v>
      </c>
      <c r="B5" s="11">
        <v>3</v>
      </c>
    </row>
    <row r="6" spans="1:2">
      <c r="A6" t="s">
        <v>97</v>
      </c>
      <c r="B6">
        <v>2.67</v>
      </c>
    </row>
    <row r="7" spans="1:2">
      <c r="A7" t="s">
        <v>98</v>
      </c>
      <c r="B7">
        <v>2.33</v>
      </c>
    </row>
    <row r="8" spans="1:2">
      <c r="A8" t="s">
        <v>99</v>
      </c>
      <c r="B8" s="11">
        <v>2</v>
      </c>
    </row>
    <row r="9" spans="1:2">
      <c r="A9" t="s">
        <v>100</v>
      </c>
      <c r="B9">
        <v>1.67</v>
      </c>
    </row>
    <row r="10" spans="1:2">
      <c r="A10" t="s">
        <v>101</v>
      </c>
      <c r="B10">
        <v>1.33</v>
      </c>
    </row>
    <row r="11" spans="1:2">
      <c r="A11" t="s">
        <v>102</v>
      </c>
      <c r="B11" s="11">
        <v>1</v>
      </c>
    </row>
    <row r="12" spans="1:2">
      <c r="A12" t="s">
        <v>103</v>
      </c>
      <c r="B12">
        <v>0.67</v>
      </c>
    </row>
    <row r="13" spans="1:2">
      <c r="A13" t="s">
        <v>104</v>
      </c>
      <c r="B13" s="11">
        <v>0</v>
      </c>
    </row>
    <row r="14" spans="1:2">
      <c r="A14" t="s">
        <v>105</v>
      </c>
      <c r="B14" s="11">
        <v>3</v>
      </c>
    </row>
    <row r="15" spans="1:2">
      <c r="A15" t="s">
        <v>106</v>
      </c>
    </row>
  </sheetData>
  <sheetProtection algorithmName="SHA-512" hashValue="PyZuE5K0YKRhekYoSmQpY9hSKrrVoj517l+J/oxRkKQ58fnM0JHCysh4HCC+tiNeQzXRpC/0Wx5tEjsQb1YMVQ==" saltValue="KpdOVaIHTaktUT+Is2FnM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CF97B8A3BCB4993A029E57F53DD57" ma:contentTypeVersion="12" ma:contentTypeDescription="Create a new document." ma:contentTypeScope="" ma:versionID="cc94aad50f16d451f6e072bd70e74fd3">
  <xsd:schema xmlns:xsd="http://www.w3.org/2001/XMLSchema" xmlns:xs="http://www.w3.org/2001/XMLSchema" xmlns:p="http://schemas.microsoft.com/office/2006/metadata/properties" xmlns:ns3="8bd869af-f6ee-4fdd-adfe-54043ea8963f" xmlns:ns4="aea5e5f0-4119-42ea-a485-1c4c5093fb57" targetNamespace="http://schemas.microsoft.com/office/2006/metadata/properties" ma:root="true" ma:fieldsID="6900bad8eef942306528b1a33d9acbf6" ns3:_="" ns4:_="">
    <xsd:import namespace="8bd869af-f6ee-4fdd-adfe-54043ea8963f"/>
    <xsd:import namespace="aea5e5f0-4119-42ea-a485-1c4c5093fb5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d869af-f6ee-4fdd-adfe-54043ea89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a5e5f0-4119-42ea-a485-1c4c5093fb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6BE68B-56F8-4AC0-94BD-25E0D53E80E9}"/>
</file>

<file path=customXml/itemProps2.xml><?xml version="1.0" encoding="utf-8"?>
<ds:datastoreItem xmlns:ds="http://schemas.openxmlformats.org/officeDocument/2006/customXml" ds:itemID="{75A8A16D-FCCF-431E-BC19-63918CBFBFF9}"/>
</file>

<file path=customXml/itemProps3.xml><?xml version="1.0" encoding="utf-8"?>
<ds:datastoreItem xmlns:ds="http://schemas.openxmlformats.org/officeDocument/2006/customXml" ds:itemID="{2694073F-43EF-4D78-8921-ECAB8634BC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Roman, Aaron M</dc:creator>
  <cp:keywords/>
  <dc:description/>
  <cp:lastModifiedBy>Stettner, Eric M.</cp:lastModifiedBy>
  <cp:revision/>
  <dcterms:created xsi:type="dcterms:W3CDTF">2018-08-29T12:50:48Z</dcterms:created>
  <dcterms:modified xsi:type="dcterms:W3CDTF">2020-11-18T13:24:48Z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0x010100A3ACF97B8A3BCB4993A029E57F53DD57</vt:lpwstr>
  </property>
</Properties>
</file>